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Ksiegowowsc\Ks_Zamkniecia\Zycie\KNF_internetowe\2023\"/>
    </mc:Choice>
  </mc:AlternateContent>
  <xr:revisionPtr revIDLastSave="0" documentId="13_ncr:1_{9261D695-3F72-419C-A2C5-85C8AFE314C5}" xr6:coauthVersionLast="47" xr6:coauthVersionMax="47" xr10:uidLastSave="{00000000-0000-0000-0000-000000000000}"/>
  <bookViews>
    <workbookView xWindow="-120" yWindow="-120" windowWidth="29040" windowHeight="15840" tabRatio="929" xr2:uid="{00000000-000D-0000-FFFF-FFFF00000000}"/>
  </bookViews>
  <sheets>
    <sheet name="Fundusz Gwarantowany" sheetId="1" r:id="rId1"/>
    <sheet name="Fundusz Stabilnego Wzrostu" sheetId="194" r:id="rId2"/>
    <sheet name="Fundusz Dynamiczny" sheetId="4" r:id="rId3"/>
    <sheet name="Fundusz Obligacji" sheetId="5" r:id="rId4"/>
    <sheet name="Fundusz Aktywnej Alokacji" sheetId="10" r:id="rId5"/>
    <sheet name="Fundusz Akcji Plus" sheetId="11" r:id="rId6"/>
    <sheet name="Fundusz Akcji Małych i ŚS" sheetId="16" r:id="rId7"/>
    <sheet name="Fundusz Pieniężny" sheetId="17" r:id="rId8"/>
    <sheet name="Fundusz Polskich Obl. Skarb." sheetId="81" r:id="rId9"/>
    <sheet name="Fundusz Selektywny" sheetId="78" r:id="rId10"/>
    <sheet name="Fundusz Akcji Glob." sheetId="79" r:id="rId11"/>
    <sheet name="Fundusz Obligacji Glob." sheetId="122" r:id="rId12"/>
    <sheet name="Fundusz Energetyczny" sheetId="121" r:id="rId13"/>
    <sheet name="Fundusz POSBis" sheetId="230" r:id="rId14"/>
    <sheet name="Fundusz Zachowawczy" sheetId="231" r:id="rId15"/>
    <sheet name="Portfel Aktywnej Alokacji" sheetId="120" r:id="rId16"/>
    <sheet name="Portfel Dynamiczny" sheetId="69" r:id="rId17"/>
    <sheet name="Portfel Stabilnego Wzrostu" sheetId="67" r:id="rId18"/>
    <sheet name="Portfel ARR" sheetId="53" r:id="rId19"/>
    <sheet name="Portfel ARW" sheetId="94" r:id="rId20"/>
    <sheet name="Portfel OZ" sheetId="93" r:id="rId21"/>
    <sheet name="Portfel SA" sheetId="217" r:id="rId22"/>
    <sheet name="Fundusz Konserwatywny" sheetId="95" r:id="rId23"/>
    <sheet name="Fundusz Zrównoważony" sheetId="6" r:id="rId24"/>
    <sheet name="Fundusz Aktywny" sheetId="7" r:id="rId25"/>
    <sheet name="Fundusz Międzynarodowy" sheetId="8" r:id="rId26"/>
    <sheet name="Fundusz Azjatycki" sheetId="9" r:id="rId27"/>
    <sheet name="Aktywny - Surowce i Nowe Gosp." sheetId="13" r:id="rId28"/>
    <sheet name="Zabezpieczony - Dalekiego Wsch." sheetId="58" r:id="rId29"/>
    <sheet name="Zaabezpieczony - Europy Wsch." sheetId="61" r:id="rId30"/>
    <sheet name="Strategii Multiobligacyjnych" sheetId="60" r:id="rId31"/>
    <sheet name="Zabezpieczony - Rynku Polskiego" sheetId="84" r:id="rId32"/>
    <sheet name="Allianz Stabilnego Wzrostu" sheetId="28" r:id="rId33"/>
    <sheet name="Allianz Obligacji Plus" sheetId="22" r:id="rId34"/>
    <sheet name="Allianz Aktywnej Alokacji" sheetId="49" r:id="rId35"/>
    <sheet name="Allianz Akcji Małych i ŚS" sheetId="29" r:id="rId36"/>
    <sheet name="Allianz Konserw." sheetId="30" r:id="rId37"/>
    <sheet name="Allianz Polskich Obl.Skarb." sheetId="48" r:id="rId38"/>
    <sheet name="Allianz Selektywny" sheetId="83" r:id="rId39"/>
    <sheet name="Allianz ARZ" sheetId="188" r:id="rId40"/>
    <sheet name="Allianz Dyn.Multistrategia" sheetId="196" r:id="rId41"/>
    <sheet name="Allianz Def.Multistrategia" sheetId="209" r:id="rId42"/>
    <sheet name="Allianz Zbal.Multistrategia" sheetId="210" r:id="rId43"/>
    <sheet name="Allianz GSD" sheetId="197" r:id="rId44"/>
    <sheet name="Allianz Dł.Pap.Korp." sheetId="112" r:id="rId45"/>
    <sheet name="Franklin EDF" sheetId="96" r:id="rId46"/>
    <sheet name="Franklin GFS" sheetId="151" r:id="rId47"/>
    <sheet name="Franklin USO" sheetId="152" r:id="rId48"/>
    <sheet name="GS EMD" sheetId="211" r:id="rId49"/>
    <sheet name="GS GSMBP" sheetId="218" r:id="rId50"/>
    <sheet name="Inwestor Akcji" sheetId="106" r:id="rId51"/>
    <sheet name="Investor Fun.Dyw. Wzr" sheetId="123" r:id="rId52"/>
    <sheet name="Investor TOP MISS" sheetId="33" r:id="rId53"/>
    <sheet name="Investor Zrównoważony" sheetId="34" r:id="rId54"/>
    <sheet name="Investor Quality" sheetId="124" r:id="rId55"/>
    <sheet name="Investor BRIC" sheetId="57" r:id="rId56"/>
    <sheet name="Investor Gold" sheetId="55" r:id="rId57"/>
    <sheet name="Investor Doch" sheetId="43" r:id="rId58"/>
    <sheet name="Investor Indie i Chiny" sheetId="189" r:id="rId59"/>
    <sheet name="Investor AK" sheetId="212" r:id="rId60"/>
    <sheet name="Investor Oszcz." sheetId="202" r:id="rId61"/>
    <sheet name="Investor ZE" sheetId="201" r:id="rId62"/>
    <sheet name="JPM EMO" sheetId="24" r:id="rId63"/>
    <sheet name="JPM GH" sheetId="149" r:id="rId64"/>
    <sheet name="JPM GSB" sheetId="148" r:id="rId65"/>
    <sheet name="Esaliens Akcji" sheetId="186" r:id="rId66"/>
    <sheet name="Esaliens Obligacji" sheetId="35" r:id="rId67"/>
    <sheet name="Esaliens Kons" sheetId="153" r:id="rId68"/>
    <sheet name="Esaliens Med.i NT" sheetId="47" r:id="rId69"/>
    <sheet name="Millenium Master I" sheetId="27" r:id="rId70"/>
    <sheet name="Millenium Master V" sheetId="73" r:id="rId71"/>
    <sheet name="Millenium Master VI" sheetId="74" r:id="rId72"/>
    <sheet name="Millenium Master VII" sheetId="75" r:id="rId73"/>
    <sheet name="GS Akcji" sheetId="77" r:id="rId74"/>
    <sheet name="GS Obligacji" sheetId="36" r:id="rId75"/>
    <sheet name="GS OI" sheetId="37" r:id="rId76"/>
    <sheet name="GS ŚMS" sheetId="161" r:id="rId77"/>
    <sheet name="GS Eur.SD" sheetId="115" r:id="rId78"/>
    <sheet name="GS Glob. Długu Korp." sheetId="92" r:id="rId79"/>
    <sheet name="GS Glob.SD" sheetId="90" r:id="rId80"/>
    <sheet name="GS J" sheetId="76" r:id="rId81"/>
    <sheet name="GS IS" sheetId="138" r:id="rId82"/>
    <sheet name="GS ORW" sheetId="136" r:id="rId83"/>
    <sheet name="GS Sp.Dyw.USA" sheetId="137" r:id="rId84"/>
    <sheet name="GS SGD" sheetId="163" r:id="rId85"/>
    <sheet name="Noble AMiŚS" sheetId="164" r:id="rId86"/>
    <sheet name="Pekao ARW" sheetId="193" r:id="rId87"/>
    <sheet name="Pekao AGD" sheetId="88" r:id="rId88"/>
    <sheet name="Pekao OS" sheetId="167" r:id="rId89"/>
    <sheet name="Pekao Spokojna Inw" sheetId="129" r:id="rId90"/>
    <sheet name="Pekao Surowców i Energii" sheetId="169" r:id="rId91"/>
    <sheet name="Pekao AE" sheetId="232" r:id="rId92"/>
    <sheet name="Pekao DS" sheetId="89" r:id="rId93"/>
    <sheet name="Pekao OP" sheetId="128" r:id="rId94"/>
    <sheet name="Pekao Kons." sheetId="85" r:id="rId95"/>
    <sheet name="Pekao Kons.+" sheetId="103" r:id="rId96"/>
    <sheet name="Pekao B15D" sheetId="102" r:id="rId97"/>
    <sheet name="Pekao DA2" sheetId="104" r:id="rId98"/>
    <sheet name="Pekao AS" sheetId="170" r:id="rId99"/>
    <sheet name="Pekao SG" sheetId="166" r:id="rId100"/>
    <sheet name="Pekao MIS" sheetId="214" r:id="rId101"/>
    <sheet name="PKO Obligacji Dług." sheetId="38" r:id="rId102"/>
    <sheet name="PKO Dyn.Alokacji" sheetId="23" r:id="rId103"/>
    <sheet name="PZU AP" sheetId="173" r:id="rId104"/>
    <sheet name="PZU AK" sheetId="174" r:id="rId105"/>
    <sheet name="PZU AMiŚS" sheetId="130" r:id="rId106"/>
    <sheet name="PZU M" sheetId="39" r:id="rId107"/>
    <sheet name="PZU ARR" sheetId="99" r:id="rId108"/>
    <sheet name="Quercus A" sheetId="101" r:id="rId109"/>
    <sheet name="Quercus OK" sheetId="143" r:id="rId110"/>
    <sheet name="Quercus GB" sheetId="144" r:id="rId111"/>
    <sheet name="Schroder ISF AO" sheetId="147" r:id="rId112"/>
    <sheet name="Schroder ISF EMDAR" sheetId="179" r:id="rId113"/>
    <sheet name="Schroder ISF EE" sheetId="146" r:id="rId114"/>
    <sheet name="Schroder ISF FME" sheetId="133" r:id="rId115"/>
    <sheet name="Schroder ISF GDG" sheetId="132" r:id="rId116"/>
    <sheet name="Schroder ISF GCHI" sheetId="135" r:id="rId117"/>
    <sheet name="Skarbiec OWD" sheetId="113" r:id="rId118"/>
    <sheet name="Skarbiec NG" sheetId="227" r:id="rId119"/>
    <sheet name="Skarbiec SW" sheetId="175" r:id="rId120"/>
    <sheet name="Skarbiec Brands" sheetId="216" r:id="rId121"/>
    <sheet name="Templeton GB" sheetId="159" r:id="rId122"/>
    <sheet name="Templeton GTR" sheetId="109" r:id="rId123"/>
    <sheet name="Templeton LA" sheetId="108" r:id="rId124"/>
    <sheet name="Generali AM" sheetId="187" r:id="rId125"/>
    <sheet name="Generali AMIŚS" sheetId="177" r:id="rId126"/>
    <sheet name="Generali ARW" sheetId="41" r:id="rId127"/>
    <sheet name="Generali Akcje Value" sheetId="40" r:id="rId128"/>
    <sheet name="Generali KA" sheetId="64" r:id="rId129"/>
    <sheet name="Generali KO" sheetId="110" r:id="rId130"/>
    <sheet name="Generali D" sheetId="20" r:id="rId131"/>
    <sheet name="Generali KZ" sheetId="62" r:id="rId132"/>
    <sheet name="Generali O" sheetId="26" r:id="rId133"/>
    <sheet name="Generali KON" sheetId="105" r:id="rId134"/>
    <sheet name="Generali SW" sheetId="63" r:id="rId135"/>
    <sheet name="Generali OA" sheetId="191" r:id="rId136"/>
    <sheet name="Generali Z" sheetId="228" r:id="rId137"/>
    <sheet name="dodatkowedane" sheetId="80" r:id="rId138"/>
  </sheets>
  <definedNames>
    <definedName name="_xlnm.Print_Area" localSheetId="27">'Aktywny - Surowce i Nowe Gosp.'!$B$2:$E$73</definedName>
    <definedName name="_xlnm.Print_Area" localSheetId="44">'Allianz Dł.Pap.Korp.'!$B$2:$E$74</definedName>
    <definedName name="_xlnm.Print_Area" localSheetId="33">'Allianz Obligacji Plus'!$B$2:$E$74</definedName>
    <definedName name="_xlnm.Print_Area" localSheetId="45">'Franklin EDF'!$B$2:$E$74</definedName>
    <definedName name="_xlnm.Print_Area" localSheetId="10">'Fundusz Akcji Glob.'!$B$2:$E$73</definedName>
    <definedName name="_xlnm.Print_Area" localSheetId="6">'Fundusz Akcji Małych i ŚS'!$B$2:$E$73</definedName>
    <definedName name="_xlnm.Print_Area" localSheetId="5">'Fundusz Akcji Plus'!$B$2:$E$73</definedName>
    <definedName name="_xlnm.Print_Area" localSheetId="4">'Fundusz Aktywnej Alokacji'!$B$2:$E$73</definedName>
    <definedName name="_xlnm.Print_Area" localSheetId="24">'Fundusz Aktywny'!$B$2:$E$73</definedName>
    <definedName name="_xlnm.Print_Area" localSheetId="26">'Fundusz Azjatycki'!$B$2:$E$73</definedName>
    <definedName name="_xlnm.Print_Area" localSheetId="2">'Fundusz Dynamiczny'!$B$2:$E$74</definedName>
    <definedName name="_xlnm.Print_Area" localSheetId="12">'Fundusz Energetyczny'!$B$2:$E$73</definedName>
    <definedName name="_xlnm.Print_Area" localSheetId="0">'Fundusz Gwarantowany'!$B$2:$E$77</definedName>
    <definedName name="_xlnm.Print_Area" localSheetId="22">'Fundusz Konserwatywny'!$B$2:$E$74</definedName>
    <definedName name="_xlnm.Print_Area" localSheetId="25">'Fundusz Międzynarodowy'!$B$2:$E$73</definedName>
    <definedName name="_xlnm.Print_Area" localSheetId="3">'Fundusz Obligacji'!$B$2:$E$74</definedName>
    <definedName name="_xlnm.Print_Area" localSheetId="11">'Fundusz Obligacji Glob.'!$B$2:$E$73</definedName>
    <definedName name="_xlnm.Print_Area" localSheetId="7">'Fundusz Pieniężny'!$B$2:$E$73</definedName>
    <definedName name="_xlnm.Print_Area" localSheetId="8">'Fundusz Polskich Obl. Skarb.'!$B$2:$E$73</definedName>
    <definedName name="_xlnm.Print_Area" localSheetId="13">'Fundusz POSBis'!$B$2:$E$73</definedName>
    <definedName name="_xlnm.Print_Area" localSheetId="9">'Fundusz Selektywny'!$B$2:$E$73</definedName>
    <definedName name="_xlnm.Print_Area" localSheetId="14">'Fundusz Zachowawczy'!$B$2:$E$73</definedName>
    <definedName name="_xlnm.Print_Area" localSheetId="23">'Fundusz Zrównoważony'!$B$2:$E$73</definedName>
    <definedName name="_xlnm.Print_Area" localSheetId="129">'Generali KO'!$B$2:$E$74</definedName>
    <definedName name="_xlnm.Print_Area" localSheetId="133">'Generali KON'!$B$2:$E$74</definedName>
    <definedName name="_xlnm.Print_Area" localSheetId="77">'GS Eur.SD'!$B$2:$E$74</definedName>
    <definedName name="_xlnm.Print_Area" localSheetId="78">'GS Glob. Długu Korp.'!$B$2:$E$74</definedName>
    <definedName name="_xlnm.Print_Area" localSheetId="79">'GS Glob.SD'!$B$2:$E$74</definedName>
    <definedName name="_xlnm.Print_Area" localSheetId="51">'Investor Fun.Dyw. Wzr'!$B$2:$E$74</definedName>
    <definedName name="_xlnm.Print_Area" localSheetId="54">'Investor Quality'!$B$2:$E$74</definedName>
    <definedName name="_xlnm.Print_Area" localSheetId="50">'Inwestor Akcji'!$B$2:$E$74</definedName>
    <definedName name="_xlnm.Print_Area" localSheetId="91">'Pekao AE'!$B$2:$E$74</definedName>
    <definedName name="_xlnm.Print_Area" localSheetId="87">'Pekao AGD'!$B$2:$E$74</definedName>
    <definedName name="_xlnm.Print_Area" localSheetId="96">'Pekao B15D'!$B$2:$E$74</definedName>
    <definedName name="_xlnm.Print_Area" localSheetId="97">'Pekao DA2'!$B$2:$E$74</definedName>
    <definedName name="_xlnm.Print_Area" localSheetId="92">'Pekao DS'!$B$2:$E$74</definedName>
    <definedName name="_xlnm.Print_Area" localSheetId="94">'Pekao Kons.'!$B$2:$E$74</definedName>
    <definedName name="_xlnm.Print_Area" localSheetId="95">'Pekao Kons.+'!$B$2:$E$74</definedName>
    <definedName name="_xlnm.Print_Area" localSheetId="93">'Pekao OP'!$B$2:$E$74</definedName>
    <definedName name="_xlnm.Print_Area" localSheetId="89">'Pekao Spokojna Inw'!$B$2:$E$74</definedName>
    <definedName name="_xlnm.Print_Area" localSheetId="15">'Portfel Aktywnej Alokacji'!$B$2:$E$73</definedName>
    <definedName name="_xlnm.Print_Area" localSheetId="18">'Portfel ARR'!$B$2:$E$73</definedName>
    <definedName name="_xlnm.Print_Area" localSheetId="19">'Portfel ARW'!$B$2:$E$74</definedName>
    <definedName name="_xlnm.Print_Area" localSheetId="16">'Portfel Dynamiczny'!$B$2:$E$73</definedName>
    <definedName name="_xlnm.Print_Area" localSheetId="20">'Portfel OZ'!$B$2:$E$74</definedName>
    <definedName name="_xlnm.Print_Area" localSheetId="17">'Portfel Stabilnego Wzrostu'!$B$2:$E$73</definedName>
    <definedName name="_xlnm.Print_Area" localSheetId="105">'PZU AMiŚS'!$B$2:$E$74</definedName>
    <definedName name="_xlnm.Print_Area" localSheetId="107">'PZU ARR'!$B$2:$E$74</definedName>
    <definedName name="_xlnm.Print_Area" localSheetId="106">'PZU M'!$B$2:$E$74</definedName>
    <definedName name="_xlnm.Print_Area" localSheetId="108">'Quercus A'!$B$2:$E$74</definedName>
    <definedName name="_xlnm.Print_Area" localSheetId="114">'Schroder ISF FME'!$B$2:$E$74</definedName>
    <definedName name="_xlnm.Print_Area" localSheetId="116">'Schroder ISF GCHI'!$B$2:$E$74</definedName>
    <definedName name="_xlnm.Print_Area" localSheetId="115">'Schroder ISF GDG'!$B$2:$E$74</definedName>
    <definedName name="_xlnm.Print_Area" localSheetId="117">'Skarbiec OWD'!$B$2:$E$74</definedName>
    <definedName name="_xlnm.Print_Area" localSheetId="122">'Templeton GTR'!$B$2:$E$74</definedName>
    <definedName name="_xlnm.Print_Area" localSheetId="123">'Templeton LA'!$B$2:$E$74</definedName>
    <definedName name="_xlnm.Print_Area" localSheetId="29">'Zaabezpieczony - Europy Wsch.'!$B$2:$E$73</definedName>
    <definedName name="_xlnm.Print_Area" localSheetId="28">'Zabezpieczony - Dalekiego Wsch.'!$B$2:$E$73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2" i="228" l="1"/>
  <c r="D72" i="228"/>
  <c r="D71" i="228" s="1"/>
  <c r="D58" i="228" s="1"/>
  <c r="D92" i="228" s="1"/>
  <c r="D93" i="228" s="1"/>
  <c r="E94" i="191"/>
  <c r="E91" i="191"/>
  <c r="E90" i="191"/>
  <c r="E89" i="191"/>
  <c r="E87" i="191"/>
  <c r="D72" i="191"/>
  <c r="E72" i="191" s="1"/>
  <c r="E71" i="191" s="1"/>
  <c r="E66" i="191"/>
  <c r="E64" i="191"/>
  <c r="E59" i="191"/>
  <c r="E92" i="63"/>
  <c r="D72" i="63"/>
  <c r="D71" i="63" s="1"/>
  <c r="D58" i="63" s="1"/>
  <c r="D92" i="63" s="1"/>
  <c r="D93" i="63" s="1"/>
  <c r="E92" i="105"/>
  <c r="D72" i="105"/>
  <c r="D71" i="105" s="1"/>
  <c r="D58" i="105" s="1"/>
  <c r="D92" i="105" s="1"/>
  <c r="D93" i="105" s="1"/>
  <c r="D72" i="26"/>
  <c r="E94" i="62"/>
  <c r="E91" i="62"/>
  <c r="E90" i="62"/>
  <c r="E89" i="62"/>
  <c r="E87" i="62"/>
  <c r="D72" i="62"/>
  <c r="E72" i="62" s="1"/>
  <c r="E71" i="62" s="1"/>
  <c r="E66" i="62"/>
  <c r="E64" i="62" s="1"/>
  <c r="E59" i="62"/>
  <c r="E94" i="20"/>
  <c r="E91" i="20"/>
  <c r="E90" i="20"/>
  <c r="E89" i="20"/>
  <c r="E87" i="20"/>
  <c r="D72" i="20"/>
  <c r="E72" i="20" s="1"/>
  <c r="E71" i="20" s="1"/>
  <c r="D71" i="20"/>
  <c r="D58" i="20" s="1"/>
  <c r="E66" i="20"/>
  <c r="E64" i="20" s="1"/>
  <c r="E59" i="20"/>
  <c r="E94" i="110"/>
  <c r="E91" i="110"/>
  <c r="E90" i="110"/>
  <c r="E89" i="110"/>
  <c r="E87" i="110"/>
  <c r="D72" i="110"/>
  <c r="E72" i="110" s="1"/>
  <c r="E71" i="110" s="1"/>
  <c r="E66" i="110"/>
  <c r="E64" i="110"/>
  <c r="E59" i="110"/>
  <c r="E94" i="64"/>
  <c r="E91" i="64"/>
  <c r="E90" i="64"/>
  <c r="E89" i="64"/>
  <c r="E87" i="64"/>
  <c r="D72" i="64"/>
  <c r="E72" i="64" s="1"/>
  <c r="E71" i="64" s="1"/>
  <c r="E66" i="64"/>
  <c r="E64" i="64" s="1"/>
  <c r="E59" i="64"/>
  <c r="D72" i="40"/>
  <c r="E94" i="41"/>
  <c r="E91" i="41"/>
  <c r="E90" i="41"/>
  <c r="E89" i="41"/>
  <c r="E87" i="41"/>
  <c r="E72" i="41"/>
  <c r="E71" i="41" s="1"/>
  <c r="D72" i="41"/>
  <c r="D71" i="41" s="1"/>
  <c r="D58" i="41" s="1"/>
  <c r="E66" i="41"/>
  <c r="E64" i="41" s="1"/>
  <c r="E59" i="41"/>
  <c r="E94" i="177"/>
  <c r="E91" i="177"/>
  <c r="E90" i="177"/>
  <c r="E89" i="177"/>
  <c r="E87" i="177"/>
  <c r="D72" i="177"/>
  <c r="E72" i="177" s="1"/>
  <c r="E71" i="177" s="1"/>
  <c r="E66" i="177"/>
  <c r="E64" i="177"/>
  <c r="E59" i="177"/>
  <c r="E94" i="187"/>
  <c r="E91" i="187"/>
  <c r="E90" i="187"/>
  <c r="E89" i="187"/>
  <c r="E87" i="187"/>
  <c r="D72" i="187"/>
  <c r="E72" i="187" s="1"/>
  <c r="E71" i="187" s="1"/>
  <c r="E66" i="187"/>
  <c r="E64" i="187" s="1"/>
  <c r="E59" i="187"/>
  <c r="D72" i="108"/>
  <c r="D71" i="108" s="1"/>
  <c r="D58" i="108" s="1"/>
  <c r="E91" i="109"/>
  <c r="E90" i="109"/>
  <c r="E89" i="109"/>
  <c r="E87" i="109"/>
  <c r="D72" i="109"/>
  <c r="E72" i="109" s="1"/>
  <c r="E71" i="109" s="1"/>
  <c r="E66" i="109"/>
  <c r="E64" i="109" s="1"/>
  <c r="E59" i="109"/>
  <c r="E91" i="159"/>
  <c r="E90" i="159"/>
  <c r="E89" i="159"/>
  <c r="E87" i="159"/>
  <c r="E72" i="159"/>
  <c r="E71" i="159" s="1"/>
  <c r="D72" i="159"/>
  <c r="D71" i="159" s="1"/>
  <c r="D58" i="159" s="1"/>
  <c r="E66" i="159"/>
  <c r="E64" i="159"/>
  <c r="E59" i="159"/>
  <c r="D72" i="216"/>
  <c r="D71" i="216" s="1"/>
  <c r="D58" i="216" s="1"/>
  <c r="D92" i="216" s="1"/>
  <c r="D93" i="216" s="1"/>
  <c r="D72" i="175"/>
  <c r="D71" i="175" s="1"/>
  <c r="D58" i="175" s="1"/>
  <c r="D92" i="175" s="1"/>
  <c r="D93" i="175" s="1"/>
  <c r="D72" i="227"/>
  <c r="D71" i="227" s="1"/>
  <c r="D58" i="227" s="1"/>
  <c r="D92" i="227" s="1"/>
  <c r="D93" i="227" s="1"/>
  <c r="D72" i="113"/>
  <c r="E91" i="135"/>
  <c r="E90" i="135"/>
  <c r="E89" i="135"/>
  <c r="E87" i="135"/>
  <c r="D72" i="135"/>
  <c r="E72" i="135" s="1"/>
  <c r="E71" i="135" s="1"/>
  <c r="E66" i="135"/>
  <c r="E64" i="135"/>
  <c r="E59" i="135"/>
  <c r="E91" i="132"/>
  <c r="E90" i="132"/>
  <c r="E89" i="132"/>
  <c r="E87" i="132"/>
  <c r="D72" i="132"/>
  <c r="E72" i="132" s="1"/>
  <c r="E71" i="132" s="1"/>
  <c r="E66" i="132"/>
  <c r="E64" i="132"/>
  <c r="E59" i="132"/>
  <c r="E91" i="133"/>
  <c r="E90" i="133"/>
  <c r="E89" i="133"/>
  <c r="E87" i="133"/>
  <c r="E72" i="133"/>
  <c r="E71" i="133" s="1"/>
  <c r="D72" i="133"/>
  <c r="D71" i="133" s="1"/>
  <c r="D58" i="133" s="1"/>
  <c r="E66" i="133"/>
  <c r="E64" i="133"/>
  <c r="E59" i="133"/>
  <c r="D94" i="146"/>
  <c r="E94" i="146" s="1"/>
  <c r="E91" i="146"/>
  <c r="E90" i="146"/>
  <c r="E89" i="146"/>
  <c r="E87" i="146"/>
  <c r="D72" i="146"/>
  <c r="E72" i="146" s="1"/>
  <c r="E71" i="146" s="1"/>
  <c r="E66" i="146"/>
  <c r="E64" i="146" s="1"/>
  <c r="E59" i="146"/>
  <c r="D72" i="179"/>
  <c r="D71" i="179" s="1"/>
  <c r="D58" i="179" s="1"/>
  <c r="D92" i="179" s="1"/>
  <c r="D93" i="179" s="1"/>
  <c r="D72" i="147"/>
  <c r="D71" i="147" s="1"/>
  <c r="D58" i="147" s="1"/>
  <c r="D92" i="147" s="1"/>
  <c r="D93" i="147" s="1"/>
  <c r="D72" i="144"/>
  <c r="D71" i="144" s="1"/>
  <c r="D58" i="144" s="1"/>
  <c r="D92" i="144" s="1"/>
  <c r="D93" i="144" s="1"/>
  <c r="D72" i="143"/>
  <c r="D71" i="143" s="1"/>
  <c r="D58" i="143" s="1"/>
  <c r="D92" i="143" s="1"/>
  <c r="D93" i="143" s="1"/>
  <c r="D72" i="101"/>
  <c r="D71" i="101"/>
  <c r="D58" i="101"/>
  <c r="D72" i="99"/>
  <c r="E94" i="39"/>
  <c r="E91" i="39"/>
  <c r="E90" i="39"/>
  <c r="E89" i="39"/>
  <c r="E87" i="39"/>
  <c r="D72" i="39"/>
  <c r="E72" i="39" s="1"/>
  <c r="E71" i="39" s="1"/>
  <c r="E66" i="39"/>
  <c r="E64" i="39" s="1"/>
  <c r="E59" i="39"/>
  <c r="E94" i="130"/>
  <c r="E91" i="130"/>
  <c r="E90" i="130"/>
  <c r="E89" i="130"/>
  <c r="E87" i="130"/>
  <c r="D72" i="130"/>
  <c r="E72" i="130" s="1"/>
  <c r="E71" i="130" s="1"/>
  <c r="D71" i="130"/>
  <c r="D58" i="130" s="1"/>
  <c r="E66" i="130"/>
  <c r="E64" i="130" s="1"/>
  <c r="E59" i="130"/>
  <c r="E94" i="174"/>
  <c r="E91" i="174"/>
  <c r="E90" i="174"/>
  <c r="E89" i="174"/>
  <c r="E87" i="174"/>
  <c r="D72" i="174"/>
  <c r="E72" i="174" s="1"/>
  <c r="E71" i="174" s="1"/>
  <c r="E66" i="174"/>
  <c r="E64" i="174"/>
  <c r="E59" i="174"/>
  <c r="D72" i="173"/>
  <c r="D72" i="23"/>
  <c r="E94" i="38"/>
  <c r="E91" i="38"/>
  <c r="E90" i="38"/>
  <c r="E89" i="38"/>
  <c r="E87" i="38"/>
  <c r="D72" i="38"/>
  <c r="E72" i="38" s="1"/>
  <c r="E71" i="38" s="1"/>
  <c r="E66" i="38"/>
  <c r="E64" i="38" s="1"/>
  <c r="E59" i="38"/>
  <c r="D72" i="214"/>
  <c r="E94" i="166"/>
  <c r="E91" i="166"/>
  <c r="E90" i="166"/>
  <c r="E89" i="166"/>
  <c r="E87" i="166"/>
  <c r="E72" i="166"/>
  <c r="E71" i="166" s="1"/>
  <c r="D72" i="166"/>
  <c r="D71" i="166" s="1"/>
  <c r="D58" i="166" s="1"/>
  <c r="E66" i="166"/>
  <c r="E64" i="166" s="1"/>
  <c r="E59" i="166"/>
  <c r="D72" i="170"/>
  <c r="D71" i="170"/>
  <c r="D58" i="170" s="1"/>
  <c r="E94" i="104"/>
  <c r="E91" i="104"/>
  <c r="E90" i="104"/>
  <c r="E89" i="104"/>
  <c r="E87" i="104"/>
  <c r="E72" i="104"/>
  <c r="E71" i="104" s="1"/>
  <c r="D72" i="104"/>
  <c r="D71" i="104" s="1"/>
  <c r="D58" i="104" s="1"/>
  <c r="E66" i="104"/>
  <c r="E64" i="104" s="1"/>
  <c r="E59" i="104"/>
  <c r="D72" i="102"/>
  <c r="E94" i="103"/>
  <c r="E91" i="103"/>
  <c r="E90" i="103"/>
  <c r="E89" i="103"/>
  <c r="E87" i="103"/>
  <c r="D72" i="103"/>
  <c r="E72" i="103" s="1"/>
  <c r="E71" i="103" s="1"/>
  <c r="E66" i="103"/>
  <c r="E64" i="103" s="1"/>
  <c r="E59" i="103"/>
  <c r="E94" i="85"/>
  <c r="E91" i="85"/>
  <c r="E90" i="85"/>
  <c r="E89" i="85"/>
  <c r="E87" i="85"/>
  <c r="D72" i="85"/>
  <c r="E72" i="85" s="1"/>
  <c r="E71" i="85" s="1"/>
  <c r="E66" i="85"/>
  <c r="E64" i="85" s="1"/>
  <c r="E59" i="85"/>
  <c r="E94" i="128"/>
  <c r="E91" i="128"/>
  <c r="E90" i="128"/>
  <c r="E89" i="128"/>
  <c r="E87" i="128"/>
  <c r="D72" i="128"/>
  <c r="E72" i="128" s="1"/>
  <c r="E71" i="128" s="1"/>
  <c r="E66" i="128"/>
  <c r="E64" i="128" s="1"/>
  <c r="E59" i="128"/>
  <c r="D72" i="89"/>
  <c r="D72" i="232"/>
  <c r="E94" i="169"/>
  <c r="E91" i="169"/>
  <c r="E90" i="169"/>
  <c r="E89" i="169"/>
  <c r="E87" i="169"/>
  <c r="E72" i="169"/>
  <c r="E71" i="169" s="1"/>
  <c r="D72" i="169"/>
  <c r="D71" i="169"/>
  <c r="E66" i="169"/>
  <c r="E64" i="169" s="1"/>
  <c r="E59" i="169"/>
  <c r="D58" i="169"/>
  <c r="E58" i="169" s="1"/>
  <c r="E92" i="169" s="1"/>
  <c r="E94" i="129"/>
  <c r="E91" i="129"/>
  <c r="E90" i="129"/>
  <c r="E89" i="129"/>
  <c r="E87" i="129"/>
  <c r="D72" i="129"/>
  <c r="E72" i="129" s="1"/>
  <c r="E71" i="129" s="1"/>
  <c r="E66" i="129"/>
  <c r="E64" i="129" s="1"/>
  <c r="E59" i="129"/>
  <c r="E94" i="167"/>
  <c r="E91" i="167"/>
  <c r="E90" i="167"/>
  <c r="E89" i="167"/>
  <c r="E87" i="167"/>
  <c r="D72" i="167"/>
  <c r="E72" i="167" s="1"/>
  <c r="E71" i="167" s="1"/>
  <c r="E66" i="167"/>
  <c r="E64" i="167" s="1"/>
  <c r="E59" i="167"/>
  <c r="D72" i="88"/>
  <c r="E94" i="193"/>
  <c r="E91" i="193"/>
  <c r="E90" i="193"/>
  <c r="E89" i="193"/>
  <c r="E87" i="193"/>
  <c r="E72" i="193"/>
  <c r="E71" i="193" s="1"/>
  <c r="D72" i="193"/>
  <c r="D71" i="193" s="1"/>
  <c r="D58" i="193" s="1"/>
  <c r="E66" i="193"/>
  <c r="E64" i="193" s="1"/>
  <c r="E59" i="193"/>
  <c r="D72" i="164"/>
  <c r="D72" i="163"/>
  <c r="D72" i="137"/>
  <c r="E94" i="136"/>
  <c r="E91" i="136"/>
  <c r="E90" i="136"/>
  <c r="E89" i="136"/>
  <c r="E87" i="136"/>
  <c r="D72" i="136"/>
  <c r="E72" i="136" s="1"/>
  <c r="E71" i="136" s="1"/>
  <c r="E66" i="136"/>
  <c r="E64" i="136" s="1"/>
  <c r="E59" i="136"/>
  <c r="D72" i="138"/>
  <c r="E94" i="76"/>
  <c r="E91" i="76"/>
  <c r="E90" i="76"/>
  <c r="E89" i="76"/>
  <c r="E87" i="76"/>
  <c r="E72" i="76"/>
  <c r="E71" i="76" s="1"/>
  <c r="D72" i="76"/>
  <c r="D71" i="76"/>
  <c r="E66" i="76"/>
  <c r="E64" i="76" s="1"/>
  <c r="E59" i="76"/>
  <c r="D58" i="76"/>
  <c r="E58" i="76" s="1"/>
  <c r="E92" i="76" s="1"/>
  <c r="E94" i="90"/>
  <c r="E91" i="90"/>
  <c r="E90" i="90"/>
  <c r="E89" i="90"/>
  <c r="E87" i="90"/>
  <c r="D72" i="90"/>
  <c r="E72" i="90" s="1"/>
  <c r="E71" i="90" s="1"/>
  <c r="E66" i="90"/>
  <c r="E64" i="90"/>
  <c r="E59" i="90"/>
  <c r="E94" i="92"/>
  <c r="E91" i="92"/>
  <c r="E90" i="92"/>
  <c r="E89" i="92"/>
  <c r="E87" i="92"/>
  <c r="D72" i="92"/>
  <c r="E72" i="92" s="1"/>
  <c r="E71" i="92" s="1"/>
  <c r="E66" i="92"/>
  <c r="E64" i="92"/>
  <c r="E59" i="92"/>
  <c r="E94" i="115"/>
  <c r="E91" i="115"/>
  <c r="E90" i="115"/>
  <c r="E89" i="115"/>
  <c r="E87" i="115"/>
  <c r="D72" i="115"/>
  <c r="E72" i="115" s="1"/>
  <c r="E71" i="115" s="1"/>
  <c r="E66" i="115"/>
  <c r="E64" i="115" s="1"/>
  <c r="E59" i="115"/>
  <c r="D72" i="161"/>
  <c r="D71" i="161"/>
  <c r="D58" i="161" s="1"/>
  <c r="E94" i="37"/>
  <c r="E91" i="37"/>
  <c r="E90" i="37"/>
  <c r="E89" i="37"/>
  <c r="E87" i="37"/>
  <c r="E72" i="37"/>
  <c r="E71" i="37" s="1"/>
  <c r="D72" i="37"/>
  <c r="D71" i="37" s="1"/>
  <c r="D58" i="37" s="1"/>
  <c r="E66" i="37"/>
  <c r="E64" i="37"/>
  <c r="E59" i="37"/>
  <c r="E94" i="36"/>
  <c r="E91" i="36"/>
  <c r="E90" i="36"/>
  <c r="E89" i="36"/>
  <c r="E87" i="36"/>
  <c r="D72" i="36"/>
  <c r="E72" i="36" s="1"/>
  <c r="E71" i="36" s="1"/>
  <c r="E66" i="36"/>
  <c r="E64" i="36" s="1"/>
  <c r="E59" i="36"/>
  <c r="E94" i="77"/>
  <c r="E91" i="77"/>
  <c r="E90" i="77"/>
  <c r="E89" i="77"/>
  <c r="E87" i="77"/>
  <c r="D72" i="77"/>
  <c r="E72" i="77" s="1"/>
  <c r="E71" i="77" s="1"/>
  <c r="E66" i="77"/>
  <c r="E64" i="77" s="1"/>
  <c r="E59" i="77"/>
  <c r="E93" i="75"/>
  <c r="E91" i="75"/>
  <c r="E90" i="75"/>
  <c r="E89" i="75"/>
  <c r="D89" i="75"/>
  <c r="D88" i="75"/>
  <c r="E88" i="75" s="1"/>
  <c r="E92" i="75" s="1"/>
  <c r="E87" i="75"/>
  <c r="E72" i="75"/>
  <c r="E71" i="75"/>
  <c r="E66" i="75"/>
  <c r="E64" i="75"/>
  <c r="E59" i="75"/>
  <c r="D58" i="75"/>
  <c r="E58" i="75" s="1"/>
  <c r="E93" i="74"/>
  <c r="E91" i="74"/>
  <c r="E90" i="74"/>
  <c r="E89" i="74"/>
  <c r="D89" i="74"/>
  <c r="D88" i="74"/>
  <c r="E88" i="74" s="1"/>
  <c r="E92" i="74" s="1"/>
  <c r="E87" i="74"/>
  <c r="E72" i="74"/>
  <c r="E71" i="74"/>
  <c r="E66" i="74"/>
  <c r="E64" i="74"/>
  <c r="E59" i="74"/>
  <c r="D58" i="74"/>
  <c r="E58" i="74" s="1"/>
  <c r="D92" i="73"/>
  <c r="D88" i="73"/>
  <c r="D58" i="73" s="1"/>
  <c r="E58" i="73" s="1"/>
  <c r="D89" i="73"/>
  <c r="E93" i="73"/>
  <c r="E91" i="73"/>
  <c r="E90" i="73"/>
  <c r="E89" i="73"/>
  <c r="E88" i="73"/>
  <c r="E92" i="73" s="1"/>
  <c r="E87" i="73"/>
  <c r="E72" i="73"/>
  <c r="E71" i="73" s="1"/>
  <c r="E66" i="73"/>
  <c r="E64" i="73"/>
  <c r="E59" i="73"/>
  <c r="D58" i="27"/>
  <c r="E92" i="27"/>
  <c r="E88" i="27"/>
  <c r="D92" i="27"/>
  <c r="D88" i="27"/>
  <c r="E91" i="27"/>
  <c r="E90" i="27"/>
  <c r="E89" i="27"/>
  <c r="E87" i="27"/>
  <c r="E72" i="27"/>
  <c r="E71" i="27" s="1"/>
  <c r="E66" i="27"/>
  <c r="E64" i="27"/>
  <c r="E59" i="27"/>
  <c r="E94" i="47"/>
  <c r="E91" i="47"/>
  <c r="E90" i="47"/>
  <c r="E89" i="47"/>
  <c r="E87" i="47"/>
  <c r="D72" i="47"/>
  <c r="E72" i="47" s="1"/>
  <c r="E71" i="47" s="1"/>
  <c r="E66" i="47"/>
  <c r="E64" i="47" s="1"/>
  <c r="E59" i="47"/>
  <c r="E94" i="153"/>
  <c r="E91" i="153"/>
  <c r="E90" i="153"/>
  <c r="E89" i="153"/>
  <c r="E87" i="153"/>
  <c r="E72" i="153"/>
  <c r="E71" i="153" s="1"/>
  <c r="D72" i="153"/>
  <c r="D71" i="153" s="1"/>
  <c r="D58" i="153" s="1"/>
  <c r="E66" i="153"/>
  <c r="E64" i="153" s="1"/>
  <c r="E59" i="153"/>
  <c r="E94" i="35"/>
  <c r="E91" i="35"/>
  <c r="E90" i="35"/>
  <c r="E89" i="35"/>
  <c r="E87" i="35"/>
  <c r="D72" i="35"/>
  <c r="E72" i="35" s="1"/>
  <c r="E71" i="35" s="1"/>
  <c r="E66" i="35"/>
  <c r="E64" i="35" s="1"/>
  <c r="E59" i="35"/>
  <c r="E94" i="186"/>
  <c r="E91" i="186"/>
  <c r="E90" i="186"/>
  <c r="E89" i="186"/>
  <c r="E87" i="186"/>
  <c r="D72" i="186"/>
  <c r="E72" i="186" s="1"/>
  <c r="E71" i="186" s="1"/>
  <c r="D71" i="186"/>
  <c r="D58" i="186" s="1"/>
  <c r="E66" i="186"/>
  <c r="E64" i="186" s="1"/>
  <c r="E59" i="186"/>
  <c r="D72" i="148"/>
  <c r="E91" i="149"/>
  <c r="E90" i="149"/>
  <c r="E89" i="149"/>
  <c r="E87" i="149"/>
  <c r="D72" i="149"/>
  <c r="E72" i="149" s="1"/>
  <c r="E71" i="149" s="1"/>
  <c r="E66" i="149"/>
  <c r="E64" i="149" s="1"/>
  <c r="E59" i="149"/>
  <c r="D94" i="24"/>
  <c r="E94" i="24" s="1"/>
  <c r="E91" i="24"/>
  <c r="E90" i="24"/>
  <c r="E89" i="24"/>
  <c r="E87" i="24"/>
  <c r="E72" i="24"/>
  <c r="E71" i="24" s="1"/>
  <c r="D72" i="24"/>
  <c r="D71" i="24" s="1"/>
  <c r="D58" i="24" s="1"/>
  <c r="E66" i="24"/>
  <c r="E64" i="24" s="1"/>
  <c r="E59" i="24"/>
  <c r="E92" i="201"/>
  <c r="D72" i="201"/>
  <c r="D71" i="201" s="1"/>
  <c r="D58" i="201" s="1"/>
  <c r="D92" i="201" s="1"/>
  <c r="D93" i="201" s="1"/>
  <c r="D72" i="202"/>
  <c r="D72" i="212"/>
  <c r="E94" i="189"/>
  <c r="E91" i="189"/>
  <c r="E90" i="189"/>
  <c r="E89" i="189"/>
  <c r="E87" i="189"/>
  <c r="D72" i="189"/>
  <c r="E72" i="189" s="1"/>
  <c r="E71" i="189" s="1"/>
  <c r="E66" i="189"/>
  <c r="E64" i="189" s="1"/>
  <c r="E59" i="189"/>
  <c r="E94" i="43"/>
  <c r="E91" i="43"/>
  <c r="E90" i="43"/>
  <c r="E89" i="43"/>
  <c r="E87" i="43"/>
  <c r="D72" i="43"/>
  <c r="E72" i="43" s="1"/>
  <c r="E71" i="43" s="1"/>
  <c r="E66" i="43"/>
  <c r="E64" i="43" s="1"/>
  <c r="E59" i="43"/>
  <c r="E94" i="55"/>
  <c r="E91" i="55"/>
  <c r="E90" i="55"/>
  <c r="E89" i="55"/>
  <c r="E87" i="55"/>
  <c r="D72" i="55"/>
  <c r="E72" i="55" s="1"/>
  <c r="E71" i="55" s="1"/>
  <c r="E66" i="55"/>
  <c r="E64" i="55" s="1"/>
  <c r="E59" i="55"/>
  <c r="E94" i="57"/>
  <c r="E91" i="57"/>
  <c r="E90" i="57"/>
  <c r="E89" i="57"/>
  <c r="E87" i="57"/>
  <c r="D72" i="57"/>
  <c r="E72" i="57" s="1"/>
  <c r="E71" i="57" s="1"/>
  <c r="D71" i="57"/>
  <c r="D58" i="57" s="1"/>
  <c r="E66" i="57"/>
  <c r="E64" i="57" s="1"/>
  <c r="E59" i="57"/>
  <c r="E94" i="124"/>
  <c r="E91" i="124"/>
  <c r="E90" i="124"/>
  <c r="E89" i="124"/>
  <c r="E87" i="124"/>
  <c r="E72" i="124"/>
  <c r="E71" i="124" s="1"/>
  <c r="D72" i="124"/>
  <c r="D71" i="124" s="1"/>
  <c r="D58" i="124" s="1"/>
  <c r="E66" i="124"/>
  <c r="E64" i="124"/>
  <c r="E59" i="124"/>
  <c r="E94" i="34"/>
  <c r="E91" i="34"/>
  <c r="E90" i="34"/>
  <c r="E89" i="34"/>
  <c r="E87" i="34"/>
  <c r="D72" i="34"/>
  <c r="E72" i="34" s="1"/>
  <c r="E71" i="34" s="1"/>
  <c r="E66" i="34"/>
  <c r="E64" i="34" s="1"/>
  <c r="E59" i="34"/>
  <c r="E94" i="33"/>
  <c r="E91" i="33"/>
  <c r="E90" i="33"/>
  <c r="E89" i="33"/>
  <c r="E87" i="33"/>
  <c r="D72" i="33"/>
  <c r="E72" i="33" s="1"/>
  <c r="E71" i="33" s="1"/>
  <c r="E66" i="33"/>
  <c r="E64" i="33" s="1"/>
  <c r="E59" i="33"/>
  <c r="E94" i="123"/>
  <c r="E91" i="123"/>
  <c r="E90" i="123"/>
  <c r="E89" i="123"/>
  <c r="E87" i="123"/>
  <c r="D72" i="123"/>
  <c r="E72" i="123" s="1"/>
  <c r="E71" i="123" s="1"/>
  <c r="E66" i="123"/>
  <c r="E64" i="123" s="1"/>
  <c r="E59" i="123"/>
  <c r="E92" i="106"/>
  <c r="D72" i="106"/>
  <c r="D71" i="106"/>
  <c r="D58" i="106" s="1"/>
  <c r="D92" i="106" s="1"/>
  <c r="D93" i="106" s="1"/>
  <c r="E92" i="218"/>
  <c r="D72" i="218"/>
  <c r="D71" i="218" s="1"/>
  <c r="D58" i="218" s="1"/>
  <c r="D92" i="218" s="1"/>
  <c r="D93" i="218" s="1"/>
  <c r="E92" i="211"/>
  <c r="D72" i="211"/>
  <c r="D71" i="211"/>
  <c r="D58" i="211" s="1"/>
  <c r="D92" i="211" s="1"/>
  <c r="D93" i="211" s="1"/>
  <c r="E91" i="152"/>
  <c r="E90" i="152"/>
  <c r="E89" i="152"/>
  <c r="E87" i="152"/>
  <c r="D72" i="152"/>
  <c r="E72" i="152" s="1"/>
  <c r="E71" i="152" s="1"/>
  <c r="E66" i="152"/>
  <c r="E64" i="152"/>
  <c r="E59" i="152"/>
  <c r="E91" i="151"/>
  <c r="E90" i="151"/>
  <c r="E89" i="151"/>
  <c r="E87" i="151"/>
  <c r="E72" i="151"/>
  <c r="E71" i="151" s="1"/>
  <c r="D72" i="151"/>
  <c r="D71" i="151" s="1"/>
  <c r="D58" i="151" s="1"/>
  <c r="E66" i="151"/>
  <c r="E64" i="151" s="1"/>
  <c r="E59" i="151"/>
  <c r="D94" i="96"/>
  <c r="E94" i="96" s="1"/>
  <c r="E91" i="96"/>
  <c r="E90" i="96"/>
  <c r="E89" i="96"/>
  <c r="E87" i="96"/>
  <c r="D72" i="96"/>
  <c r="E72" i="96" s="1"/>
  <c r="E71" i="96" s="1"/>
  <c r="E66" i="96"/>
  <c r="E64" i="96" s="1"/>
  <c r="E59" i="96"/>
  <c r="E92" i="112"/>
  <c r="D72" i="112"/>
  <c r="D71" i="112" s="1"/>
  <c r="D58" i="112" s="1"/>
  <c r="D92" i="112" s="1"/>
  <c r="D93" i="112" s="1"/>
  <c r="E92" i="197"/>
  <c r="D72" i="197"/>
  <c r="D71" i="197" s="1"/>
  <c r="D58" i="197" s="1"/>
  <c r="D92" i="197" s="1"/>
  <c r="D93" i="197" s="1"/>
  <c r="E94" i="210"/>
  <c r="E91" i="210"/>
  <c r="E90" i="210"/>
  <c r="E89" i="210"/>
  <c r="E87" i="210"/>
  <c r="D72" i="210"/>
  <c r="E72" i="210" s="1"/>
  <c r="E71" i="210" s="1"/>
  <c r="E66" i="210"/>
  <c r="E64" i="210" s="1"/>
  <c r="E59" i="210"/>
  <c r="E94" i="209"/>
  <c r="E91" i="209"/>
  <c r="E90" i="209"/>
  <c r="E89" i="209"/>
  <c r="E87" i="209"/>
  <c r="D72" i="209"/>
  <c r="E72" i="209" s="1"/>
  <c r="E71" i="209" s="1"/>
  <c r="D71" i="209"/>
  <c r="D58" i="209" s="1"/>
  <c r="E66" i="209"/>
  <c r="E64" i="209"/>
  <c r="E59" i="209"/>
  <c r="E94" i="196"/>
  <c r="E91" i="196"/>
  <c r="E90" i="196"/>
  <c r="E89" i="196"/>
  <c r="E87" i="196"/>
  <c r="D72" i="196"/>
  <c r="E72" i="196" s="1"/>
  <c r="E71" i="196" s="1"/>
  <c r="E66" i="196"/>
  <c r="E64" i="196" s="1"/>
  <c r="E59" i="196"/>
  <c r="E92" i="188"/>
  <c r="D72" i="188"/>
  <c r="D71" i="188" s="1"/>
  <c r="D58" i="188" s="1"/>
  <c r="D92" i="188" s="1"/>
  <c r="D93" i="188" s="1"/>
  <c r="D72" i="83"/>
  <c r="E94" i="48"/>
  <c r="E91" i="48"/>
  <c r="E90" i="48"/>
  <c r="E89" i="48"/>
  <c r="E87" i="48"/>
  <c r="D72" i="48"/>
  <c r="E72" i="48" s="1"/>
  <c r="E71" i="48" s="1"/>
  <c r="D71" i="48"/>
  <c r="D58" i="48" s="1"/>
  <c r="E66" i="48"/>
  <c r="E64" i="48" s="1"/>
  <c r="E59" i="48"/>
  <c r="E94" i="30"/>
  <c r="E91" i="30"/>
  <c r="E90" i="30"/>
  <c r="E89" i="30"/>
  <c r="E87" i="30"/>
  <c r="D72" i="30"/>
  <c r="E72" i="30" s="1"/>
  <c r="E71" i="30" s="1"/>
  <c r="E66" i="30"/>
  <c r="E64" i="30" s="1"/>
  <c r="E59" i="30"/>
  <c r="E94" i="29"/>
  <c r="E91" i="29"/>
  <c r="E90" i="29"/>
  <c r="E89" i="29"/>
  <c r="E87" i="29"/>
  <c r="D72" i="29"/>
  <c r="E72" i="29" s="1"/>
  <c r="E71" i="29" s="1"/>
  <c r="E66" i="29"/>
  <c r="E64" i="29" s="1"/>
  <c r="E59" i="29"/>
  <c r="D72" i="49"/>
  <c r="D71" i="49" s="1"/>
  <c r="D58" i="49" s="1"/>
  <c r="D71" i="22"/>
  <c r="D58" i="22" s="1"/>
  <c r="D92" i="22" s="1"/>
  <c r="D93" i="22" s="1"/>
  <c r="E93" i="22" s="1"/>
  <c r="D72" i="22"/>
  <c r="E72" i="22" s="1"/>
  <c r="E71" i="22" s="1"/>
  <c r="E94" i="22"/>
  <c r="E91" i="22"/>
  <c r="E90" i="22"/>
  <c r="E89" i="22"/>
  <c r="E87" i="22"/>
  <c r="E66" i="22"/>
  <c r="E64" i="22" s="1"/>
  <c r="E59" i="22"/>
  <c r="D93" i="28"/>
  <c r="E94" i="84"/>
  <c r="E91" i="84"/>
  <c r="E90" i="84"/>
  <c r="E89" i="84"/>
  <c r="E87" i="84"/>
  <c r="E72" i="84"/>
  <c r="E71" i="84" s="1"/>
  <c r="E66" i="84"/>
  <c r="E64" i="84"/>
  <c r="E59" i="84"/>
  <c r="D58" i="84"/>
  <c r="D92" i="84" s="1"/>
  <c r="D93" i="84" s="1"/>
  <c r="E93" i="84" s="1"/>
  <c r="E94" i="60"/>
  <c r="E91" i="60"/>
  <c r="E90" i="60"/>
  <c r="E89" i="60"/>
  <c r="E87" i="60"/>
  <c r="E72" i="60"/>
  <c r="E71" i="60" s="1"/>
  <c r="E66" i="60"/>
  <c r="E64" i="60" s="1"/>
  <c r="E59" i="60"/>
  <c r="D58" i="60"/>
  <c r="D92" i="60" s="1"/>
  <c r="D93" i="60" s="1"/>
  <c r="E93" i="60" s="1"/>
  <c r="E94" i="61"/>
  <c r="E91" i="61"/>
  <c r="E90" i="61"/>
  <c r="E89" i="61"/>
  <c r="E87" i="61"/>
  <c r="E72" i="61"/>
  <c r="E71" i="61" s="1"/>
  <c r="E66" i="61"/>
  <c r="E64" i="61" s="1"/>
  <c r="E59" i="61"/>
  <c r="D58" i="61"/>
  <c r="D92" i="61" s="1"/>
  <c r="D93" i="61" s="1"/>
  <c r="E93" i="61" s="1"/>
  <c r="E94" i="58"/>
  <c r="E91" i="58"/>
  <c r="E90" i="58"/>
  <c r="E89" i="58"/>
  <c r="E87" i="58"/>
  <c r="E72" i="58"/>
  <c r="E71" i="58" s="1"/>
  <c r="E66" i="58"/>
  <c r="E64" i="58" s="1"/>
  <c r="E59" i="58"/>
  <c r="D58" i="58"/>
  <c r="D92" i="58" s="1"/>
  <c r="D93" i="58" s="1"/>
  <c r="E93" i="58" s="1"/>
  <c r="E94" i="13"/>
  <c r="E91" i="13"/>
  <c r="E90" i="13"/>
  <c r="E89" i="13"/>
  <c r="E87" i="13"/>
  <c r="E72" i="13"/>
  <c r="E71" i="13" s="1"/>
  <c r="E66" i="13"/>
  <c r="E64" i="13"/>
  <c r="E59" i="13"/>
  <c r="D58" i="13"/>
  <c r="D92" i="13" s="1"/>
  <c r="D93" i="13" s="1"/>
  <c r="E93" i="13" s="1"/>
  <c r="E94" i="9"/>
  <c r="E91" i="9"/>
  <c r="E90" i="9"/>
  <c r="E89" i="9"/>
  <c r="E87" i="9"/>
  <c r="E72" i="9"/>
  <c r="E71" i="9" s="1"/>
  <c r="E66" i="9"/>
  <c r="E64" i="9" s="1"/>
  <c r="E59" i="9"/>
  <c r="D58" i="9"/>
  <c r="D92" i="9" s="1"/>
  <c r="D93" i="9" s="1"/>
  <c r="E93" i="9" s="1"/>
  <c r="E94" i="8"/>
  <c r="E91" i="8"/>
  <c r="E90" i="8"/>
  <c r="E89" i="8"/>
  <c r="E87" i="8"/>
  <c r="E72" i="8"/>
  <c r="E71" i="8" s="1"/>
  <c r="E66" i="8"/>
  <c r="E64" i="8"/>
  <c r="E59" i="8"/>
  <c r="D58" i="8"/>
  <c r="D92" i="8" s="1"/>
  <c r="D93" i="8" s="1"/>
  <c r="E93" i="8" s="1"/>
  <c r="E94" i="7"/>
  <c r="E91" i="7"/>
  <c r="E90" i="7"/>
  <c r="E89" i="7"/>
  <c r="E87" i="7"/>
  <c r="E72" i="7"/>
  <c r="E71" i="7" s="1"/>
  <c r="E66" i="7"/>
  <c r="E64" i="7"/>
  <c r="E59" i="7"/>
  <c r="D58" i="7"/>
  <c r="D92" i="7" s="1"/>
  <c r="D93" i="7" s="1"/>
  <c r="E93" i="7" s="1"/>
  <c r="E94" i="6"/>
  <c r="E91" i="6"/>
  <c r="E90" i="6"/>
  <c r="E89" i="6"/>
  <c r="E87" i="6"/>
  <c r="E72" i="6"/>
  <c r="E71" i="6" s="1"/>
  <c r="E66" i="6"/>
  <c r="E64" i="6" s="1"/>
  <c r="E59" i="6"/>
  <c r="D58" i="6"/>
  <c r="D92" i="6" s="1"/>
  <c r="D93" i="6" s="1"/>
  <c r="E93" i="6" s="1"/>
  <c r="E94" i="95"/>
  <c r="E91" i="95"/>
  <c r="E90" i="95"/>
  <c r="E89" i="95"/>
  <c r="E87" i="95"/>
  <c r="E72" i="95"/>
  <c r="E71" i="95" s="1"/>
  <c r="E66" i="95"/>
  <c r="E64" i="95" s="1"/>
  <c r="E59" i="95"/>
  <c r="D58" i="95"/>
  <c r="D92" i="95" s="1"/>
  <c r="D93" i="95" s="1"/>
  <c r="E93" i="95" s="1"/>
  <c r="E71" i="217"/>
  <c r="D93" i="217"/>
  <c r="D93" i="93"/>
  <c r="E94" i="93"/>
  <c r="E93" i="93"/>
  <c r="E91" i="93"/>
  <c r="E90" i="93"/>
  <c r="E89" i="93"/>
  <c r="E87" i="93"/>
  <c r="E72" i="93"/>
  <c r="E71" i="93" s="1"/>
  <c r="E66" i="93"/>
  <c r="E64" i="93" s="1"/>
  <c r="E59" i="93"/>
  <c r="D58" i="93"/>
  <c r="D92" i="93" s="1"/>
  <c r="E94" i="94"/>
  <c r="E93" i="94"/>
  <c r="E91" i="94"/>
  <c r="E90" i="94"/>
  <c r="E89" i="94"/>
  <c r="E87" i="94"/>
  <c r="E72" i="94"/>
  <c r="E71" i="94" s="1"/>
  <c r="E66" i="94"/>
  <c r="E64" i="94" s="1"/>
  <c r="E59" i="94"/>
  <c r="D58" i="94"/>
  <c r="D92" i="94" s="1"/>
  <c r="E94" i="53"/>
  <c r="E93" i="53"/>
  <c r="E91" i="53"/>
  <c r="E90" i="53"/>
  <c r="E89" i="53"/>
  <c r="E87" i="53"/>
  <c r="E72" i="53"/>
  <c r="E71" i="53" s="1"/>
  <c r="E66" i="53"/>
  <c r="E64" i="53" s="1"/>
  <c r="E59" i="53"/>
  <c r="E58" i="53"/>
  <c r="E92" i="53" s="1"/>
  <c r="D58" i="53"/>
  <c r="D92" i="53" s="1"/>
  <c r="E91" i="67"/>
  <c r="E90" i="67"/>
  <c r="E89" i="67"/>
  <c r="E87" i="67"/>
  <c r="E72" i="67"/>
  <c r="E71" i="67" s="1"/>
  <c r="E66" i="67"/>
  <c r="E64" i="67" s="1"/>
  <c r="E59" i="67"/>
  <c r="E58" i="67"/>
  <c r="E92" i="67" s="1"/>
  <c r="E93" i="67" s="1"/>
  <c r="D58" i="67"/>
  <c r="D92" i="67" s="1"/>
  <c r="D93" i="67" s="1"/>
  <c r="E91" i="69"/>
  <c r="E90" i="69"/>
  <c r="E89" i="69"/>
  <c r="E87" i="69"/>
  <c r="E72" i="69"/>
  <c r="E71" i="69" s="1"/>
  <c r="E66" i="69"/>
  <c r="E64" i="69" s="1"/>
  <c r="E59" i="69"/>
  <c r="D58" i="69"/>
  <c r="D92" i="69" s="1"/>
  <c r="D93" i="69" s="1"/>
  <c r="E91" i="120"/>
  <c r="E90" i="120"/>
  <c r="E89" i="120"/>
  <c r="E87" i="120"/>
  <c r="E72" i="120"/>
  <c r="E71" i="120" s="1"/>
  <c r="E66" i="120"/>
  <c r="E64" i="120" s="1"/>
  <c r="E59" i="120"/>
  <c r="D58" i="120"/>
  <c r="D92" i="120" s="1"/>
  <c r="D93" i="120" s="1"/>
  <c r="E91" i="231"/>
  <c r="E90" i="231"/>
  <c r="E89" i="231"/>
  <c r="E87" i="231"/>
  <c r="E72" i="231"/>
  <c r="E71" i="231" s="1"/>
  <c r="E66" i="231"/>
  <c r="E64" i="231" s="1"/>
  <c r="E59" i="231"/>
  <c r="E58" i="231"/>
  <c r="E92" i="231" s="1"/>
  <c r="E93" i="231" s="1"/>
  <c r="D58" i="231"/>
  <c r="D92" i="231" s="1"/>
  <c r="D93" i="231" s="1"/>
  <c r="E91" i="230"/>
  <c r="E90" i="230"/>
  <c r="E89" i="230"/>
  <c r="E87" i="230"/>
  <c r="E72" i="230"/>
  <c r="E71" i="230" s="1"/>
  <c r="E66" i="230"/>
  <c r="E64" i="230" s="1"/>
  <c r="E59" i="230"/>
  <c r="D58" i="230"/>
  <c r="D92" i="230" s="1"/>
  <c r="D93" i="230" s="1"/>
  <c r="E95" i="121"/>
  <c r="E93" i="121"/>
  <c r="E91" i="121"/>
  <c r="E90" i="121"/>
  <c r="E89" i="121"/>
  <c r="E87" i="121"/>
  <c r="E72" i="121"/>
  <c r="E71" i="121" s="1"/>
  <c r="E66" i="121"/>
  <c r="E64" i="121" s="1"/>
  <c r="E59" i="121"/>
  <c r="D58" i="121"/>
  <c r="D92" i="121" s="1"/>
  <c r="E91" i="122"/>
  <c r="E90" i="122"/>
  <c r="E89" i="122"/>
  <c r="E87" i="122"/>
  <c r="E72" i="122"/>
  <c r="E71" i="122" s="1"/>
  <c r="E66" i="122"/>
  <c r="E64" i="122" s="1"/>
  <c r="E59" i="122"/>
  <c r="D58" i="122"/>
  <c r="D92" i="122" s="1"/>
  <c r="D93" i="122" s="1"/>
  <c r="E91" i="79"/>
  <c r="E90" i="79"/>
  <c r="E89" i="79"/>
  <c r="E87" i="79"/>
  <c r="E72" i="79"/>
  <c r="E71" i="79" s="1"/>
  <c r="E66" i="79"/>
  <c r="E64" i="79" s="1"/>
  <c r="E59" i="79"/>
  <c r="D58" i="79"/>
  <c r="D92" i="79" s="1"/>
  <c r="D93" i="79" s="1"/>
  <c r="E91" i="78"/>
  <c r="E90" i="78"/>
  <c r="E89" i="78"/>
  <c r="E87" i="78"/>
  <c r="E72" i="78"/>
  <c r="E71" i="78"/>
  <c r="E66" i="78"/>
  <c r="E64" i="78" s="1"/>
  <c r="E59" i="78"/>
  <c r="D58" i="78"/>
  <c r="D92" i="78" s="1"/>
  <c r="D93" i="78" s="1"/>
  <c r="D92" i="81"/>
  <c r="E91" i="81"/>
  <c r="E90" i="81"/>
  <c r="E89" i="81"/>
  <c r="E87" i="81"/>
  <c r="E72" i="81"/>
  <c r="E71" i="81" s="1"/>
  <c r="E66" i="81"/>
  <c r="E64" i="81"/>
  <c r="E59" i="81"/>
  <c r="D58" i="81"/>
  <c r="E91" i="17"/>
  <c r="E90" i="17"/>
  <c r="E89" i="17"/>
  <c r="E87" i="17"/>
  <c r="E72" i="17"/>
  <c r="E71" i="17"/>
  <c r="E66" i="17"/>
  <c r="E64" i="17" s="1"/>
  <c r="E59" i="17"/>
  <c r="D58" i="17"/>
  <c r="D92" i="17" s="1"/>
  <c r="D93" i="17" s="1"/>
  <c r="E91" i="16"/>
  <c r="E90" i="16"/>
  <c r="E89" i="16"/>
  <c r="E87" i="16"/>
  <c r="E72" i="16"/>
  <c r="E71" i="16" s="1"/>
  <c r="E66" i="16"/>
  <c r="E64" i="16" s="1"/>
  <c r="E59" i="16"/>
  <c r="E58" i="16"/>
  <c r="E92" i="16" s="1"/>
  <c r="E93" i="16" s="1"/>
  <c r="D58" i="16"/>
  <c r="D92" i="16" s="1"/>
  <c r="D93" i="16" s="1"/>
  <c r="E91" i="11"/>
  <c r="E90" i="11"/>
  <c r="E89" i="11"/>
  <c r="E87" i="11"/>
  <c r="E72" i="11"/>
  <c r="E71" i="11" s="1"/>
  <c r="E66" i="11"/>
  <c r="E64" i="11" s="1"/>
  <c r="E59" i="11"/>
  <c r="D58" i="11"/>
  <c r="D92" i="11" s="1"/>
  <c r="D93" i="11" s="1"/>
  <c r="E92" i="10"/>
  <c r="E93" i="10" s="1"/>
  <c r="E91" i="10"/>
  <c r="E90" i="10"/>
  <c r="E89" i="10"/>
  <c r="E87" i="10"/>
  <c r="E72" i="10"/>
  <c r="E71" i="10" s="1"/>
  <c r="E66" i="10"/>
  <c r="E64" i="10" s="1"/>
  <c r="E59" i="10"/>
  <c r="D58" i="10"/>
  <c r="D92" i="10" s="1"/>
  <c r="D93" i="10" s="1"/>
  <c r="E92" i="5"/>
  <c r="D92" i="5"/>
  <c r="E91" i="5"/>
  <c r="E90" i="5"/>
  <c r="E89" i="5"/>
  <c r="E87" i="5"/>
  <c r="E72" i="5"/>
  <c r="E71" i="5" s="1"/>
  <c r="E66" i="5"/>
  <c r="E64" i="5" s="1"/>
  <c r="E59" i="5"/>
  <c r="E58" i="5"/>
  <c r="D58" i="5"/>
  <c r="E92" i="4"/>
  <c r="D92" i="4"/>
  <c r="E71" i="194"/>
  <c r="D71" i="194"/>
  <c r="E91" i="4"/>
  <c r="E90" i="4"/>
  <c r="E89" i="4"/>
  <c r="E87" i="4"/>
  <c r="E72" i="4"/>
  <c r="E71" i="4" s="1"/>
  <c r="E66" i="4"/>
  <c r="E64" i="4" s="1"/>
  <c r="E59" i="4"/>
  <c r="E58" i="4"/>
  <c r="D58" i="4"/>
  <c r="E72" i="194"/>
  <c r="D58" i="194"/>
  <c r="E91" i="194"/>
  <c r="E90" i="194"/>
  <c r="E89" i="194"/>
  <c r="E87" i="194"/>
  <c r="E66" i="194"/>
  <c r="E64" i="194" s="1"/>
  <c r="E59" i="194"/>
  <c r="D92" i="194"/>
  <c r="D93" i="194" s="1"/>
  <c r="D92" i="1"/>
  <c r="D93" i="1" s="1"/>
  <c r="E91" i="1"/>
  <c r="E90" i="1"/>
  <c r="E89" i="1"/>
  <c r="E87" i="1"/>
  <c r="D72" i="1"/>
  <c r="E66" i="1"/>
  <c r="E64" i="1" s="1"/>
  <c r="E59" i="1"/>
  <c r="E58" i="1"/>
  <c r="D71" i="191" l="1"/>
  <c r="D58" i="191" s="1"/>
  <c r="D71" i="26"/>
  <c r="D58" i="26" s="1"/>
  <c r="D71" i="62"/>
  <c r="D58" i="62" s="1"/>
  <c r="E58" i="20"/>
  <c r="E92" i="20" s="1"/>
  <c r="D92" i="20"/>
  <c r="D93" i="20" s="1"/>
  <c r="E93" i="20" s="1"/>
  <c r="D71" i="110"/>
  <c r="D58" i="110" s="1"/>
  <c r="D71" i="64"/>
  <c r="D58" i="64" s="1"/>
  <c r="D71" i="40"/>
  <c r="D58" i="40" s="1"/>
  <c r="E58" i="41"/>
  <c r="E92" i="41" s="1"/>
  <c r="D92" i="41"/>
  <c r="D93" i="41" s="1"/>
  <c r="E93" i="41" s="1"/>
  <c r="D71" i="177"/>
  <c r="D58" i="177" s="1"/>
  <c r="D71" i="187"/>
  <c r="D58" i="187" s="1"/>
  <c r="E92" i="108"/>
  <c r="D92" i="108"/>
  <c r="D94" i="108" s="1"/>
  <c r="D71" i="109"/>
  <c r="D58" i="109" s="1"/>
  <c r="D92" i="159"/>
  <c r="D94" i="159" s="1"/>
  <c r="E94" i="159" s="1"/>
  <c r="E58" i="159"/>
  <c r="E92" i="159" s="1"/>
  <c r="D71" i="113"/>
  <c r="D58" i="113" s="1"/>
  <c r="D71" i="135"/>
  <c r="D58" i="135" s="1"/>
  <c r="D71" i="132"/>
  <c r="D58" i="132" s="1"/>
  <c r="D92" i="133"/>
  <c r="D94" i="133" s="1"/>
  <c r="E94" i="133" s="1"/>
  <c r="E58" i="133"/>
  <c r="E92" i="133" s="1"/>
  <c r="D71" i="146"/>
  <c r="D58" i="146" s="1"/>
  <c r="D92" i="101"/>
  <c r="D93" i="101" s="1"/>
  <c r="D71" i="99"/>
  <c r="D58" i="99" s="1"/>
  <c r="D71" i="39"/>
  <c r="D58" i="39" s="1"/>
  <c r="E58" i="130"/>
  <c r="E92" i="130" s="1"/>
  <c r="D92" i="130"/>
  <c r="D93" i="130" s="1"/>
  <c r="E93" i="130" s="1"/>
  <c r="D71" i="174"/>
  <c r="D58" i="174" s="1"/>
  <c r="D71" i="173"/>
  <c r="D58" i="173" s="1"/>
  <c r="D71" i="23"/>
  <c r="D58" i="23" s="1"/>
  <c r="D71" i="38"/>
  <c r="D58" i="38" s="1"/>
  <c r="D71" i="214"/>
  <c r="D58" i="214" s="1"/>
  <c r="E58" i="166"/>
  <c r="E92" i="166" s="1"/>
  <c r="D92" i="166"/>
  <c r="D93" i="166" s="1"/>
  <c r="E93" i="166" s="1"/>
  <c r="D92" i="170"/>
  <c r="D93" i="170" s="1"/>
  <c r="E58" i="104"/>
  <c r="E92" i="104" s="1"/>
  <c r="D92" i="104"/>
  <c r="D93" i="104" s="1"/>
  <c r="E93" i="104" s="1"/>
  <c r="D71" i="102"/>
  <c r="D58" i="102" s="1"/>
  <c r="D71" i="103"/>
  <c r="D58" i="103" s="1"/>
  <c r="D71" i="85"/>
  <c r="D58" i="85" s="1"/>
  <c r="D71" i="128"/>
  <c r="D58" i="128" s="1"/>
  <c r="D71" i="89"/>
  <c r="D58" i="89" s="1"/>
  <c r="D71" i="232"/>
  <c r="D58" i="232" s="1"/>
  <c r="D92" i="169"/>
  <c r="D93" i="169" s="1"/>
  <c r="E93" i="169" s="1"/>
  <c r="D71" i="129"/>
  <c r="D58" i="129" s="1"/>
  <c r="D71" i="167"/>
  <c r="D58" i="167" s="1"/>
  <c r="D71" i="88"/>
  <c r="D58" i="88" s="1"/>
  <c r="E58" i="193"/>
  <c r="E92" i="193" s="1"/>
  <c r="D92" i="193"/>
  <c r="D93" i="193" s="1"/>
  <c r="E93" i="193" s="1"/>
  <c r="D71" i="164"/>
  <c r="D58" i="164" s="1"/>
  <c r="D71" i="163"/>
  <c r="D58" i="163" s="1"/>
  <c r="D71" i="137"/>
  <c r="D58" i="137" s="1"/>
  <c r="D71" i="136"/>
  <c r="D58" i="136" s="1"/>
  <c r="D71" i="138"/>
  <c r="D58" i="138" s="1"/>
  <c r="D92" i="76"/>
  <c r="D93" i="76" s="1"/>
  <c r="E93" i="76" s="1"/>
  <c r="D71" i="90"/>
  <c r="D58" i="90" s="1"/>
  <c r="D71" i="92"/>
  <c r="D58" i="92" s="1"/>
  <c r="D71" i="115"/>
  <c r="D58" i="115" s="1"/>
  <c r="E92" i="161"/>
  <c r="D92" i="161"/>
  <c r="D93" i="161" s="1"/>
  <c r="E58" i="37"/>
  <c r="E92" i="37" s="1"/>
  <c r="D92" i="37"/>
  <c r="D93" i="37" s="1"/>
  <c r="E93" i="37" s="1"/>
  <c r="D71" i="36"/>
  <c r="D58" i="36" s="1"/>
  <c r="D71" i="77"/>
  <c r="D58" i="77" s="1"/>
  <c r="D92" i="75"/>
  <c r="D94" i="75" s="1"/>
  <c r="E94" i="75" s="1"/>
  <c r="D92" i="74"/>
  <c r="D94" i="74" s="1"/>
  <c r="E94" i="74" s="1"/>
  <c r="D94" i="73"/>
  <c r="E94" i="73" s="1"/>
  <c r="D71" i="47"/>
  <c r="D58" i="47" s="1"/>
  <c r="E58" i="153"/>
  <c r="E92" i="153" s="1"/>
  <c r="D92" i="153"/>
  <c r="D93" i="153" s="1"/>
  <c r="E93" i="153" s="1"/>
  <c r="D71" i="35"/>
  <c r="D58" i="35" s="1"/>
  <c r="E58" i="186"/>
  <c r="E92" i="186" s="1"/>
  <c r="D92" i="186"/>
  <c r="D93" i="186" s="1"/>
  <c r="E93" i="186" s="1"/>
  <c r="D71" i="148"/>
  <c r="D58" i="148" s="1"/>
  <c r="D71" i="149"/>
  <c r="D58" i="149" s="1"/>
  <c r="E58" i="24"/>
  <c r="E92" i="24" s="1"/>
  <c r="D92" i="24"/>
  <c r="D71" i="202"/>
  <c r="D58" i="202" s="1"/>
  <c r="D71" i="212"/>
  <c r="D58" i="212" s="1"/>
  <c r="D71" i="189"/>
  <c r="D58" i="189" s="1"/>
  <c r="D71" i="43"/>
  <c r="D58" i="43" s="1"/>
  <c r="D71" i="55"/>
  <c r="D58" i="55" s="1"/>
  <c r="E58" i="57"/>
  <c r="E92" i="57" s="1"/>
  <c r="D92" i="57"/>
  <c r="D93" i="57" s="1"/>
  <c r="E93" i="57" s="1"/>
  <c r="E58" i="124"/>
  <c r="E92" i="124" s="1"/>
  <c r="D92" i="124"/>
  <c r="D93" i="124" s="1"/>
  <c r="E93" i="124" s="1"/>
  <c r="D71" i="34"/>
  <c r="D58" i="34" s="1"/>
  <c r="D71" i="33"/>
  <c r="D58" i="33" s="1"/>
  <c r="D71" i="123"/>
  <c r="D58" i="123" s="1"/>
  <c r="D71" i="152"/>
  <c r="D58" i="152" s="1"/>
  <c r="E58" i="151"/>
  <c r="E92" i="151" s="1"/>
  <c r="D92" i="151"/>
  <c r="D94" i="151" s="1"/>
  <c r="E94" i="151" s="1"/>
  <c r="D71" i="96"/>
  <c r="D58" i="96" s="1"/>
  <c r="D71" i="210"/>
  <c r="D58" i="210" s="1"/>
  <c r="E58" i="209"/>
  <c r="E92" i="209" s="1"/>
  <c r="D92" i="209"/>
  <c r="D93" i="209" s="1"/>
  <c r="E93" i="209" s="1"/>
  <c r="D71" i="196"/>
  <c r="D58" i="196" s="1"/>
  <c r="D71" i="83"/>
  <c r="D58" i="83" s="1"/>
  <c r="E58" i="48"/>
  <c r="E92" i="48" s="1"/>
  <c r="D92" i="48"/>
  <c r="D93" i="48" s="1"/>
  <c r="E93" i="48" s="1"/>
  <c r="D71" i="30"/>
  <c r="D58" i="30" s="1"/>
  <c r="D71" i="29"/>
  <c r="D58" i="29" s="1"/>
  <c r="D92" i="49"/>
  <c r="D93" i="49" s="1"/>
  <c r="E58" i="22"/>
  <c r="E92" i="22" s="1"/>
  <c r="E58" i="84"/>
  <c r="E92" i="84" s="1"/>
  <c r="E58" i="60"/>
  <c r="E92" i="60" s="1"/>
  <c r="E58" i="61"/>
  <c r="E92" i="61" s="1"/>
  <c r="E58" i="58"/>
  <c r="E92" i="58" s="1"/>
  <c r="E58" i="13"/>
  <c r="E92" i="13" s="1"/>
  <c r="E58" i="9"/>
  <c r="E92" i="9" s="1"/>
  <c r="E58" i="8"/>
  <c r="E92" i="8" s="1"/>
  <c r="E58" i="7"/>
  <c r="E92" i="7" s="1"/>
  <c r="E58" i="6"/>
  <c r="E92" i="6" s="1"/>
  <c r="E58" i="95"/>
  <c r="E92" i="95" s="1"/>
  <c r="E92" i="217"/>
  <c r="E58" i="93"/>
  <c r="E92" i="93" s="1"/>
  <c r="E58" i="94"/>
  <c r="E92" i="94" s="1"/>
  <c r="E58" i="69"/>
  <c r="E92" i="69" s="1"/>
  <c r="E93" i="69" s="1"/>
  <c r="E58" i="120"/>
  <c r="E92" i="120" s="1"/>
  <c r="E93" i="120" s="1"/>
  <c r="E58" i="230"/>
  <c r="E92" i="230" s="1"/>
  <c r="E93" i="230" s="1"/>
  <c r="E58" i="121"/>
  <c r="E92" i="121" s="1"/>
  <c r="E58" i="122"/>
  <c r="E92" i="122" s="1"/>
  <c r="E93" i="122" s="1"/>
  <c r="E58" i="79"/>
  <c r="E92" i="79" s="1"/>
  <c r="E93" i="79" s="1"/>
  <c r="E58" i="78"/>
  <c r="E92" i="78" s="1"/>
  <c r="E93" i="78" s="1"/>
  <c r="D93" i="81"/>
  <c r="E58" i="81"/>
  <c r="E92" i="81" s="1"/>
  <c r="E93" i="81" s="1"/>
  <c r="E58" i="17"/>
  <c r="E92" i="17" s="1"/>
  <c r="E93" i="17" s="1"/>
  <c r="E58" i="11"/>
  <c r="E92" i="11" s="1"/>
  <c r="E93" i="11" s="1"/>
  <c r="E58" i="10"/>
  <c r="E93" i="5"/>
  <c r="D93" i="5"/>
  <c r="E93" i="4"/>
  <c r="D93" i="4"/>
  <c r="E58" i="194"/>
  <c r="E92" i="194" s="1"/>
  <c r="E93" i="194" s="1"/>
  <c r="E92" i="1"/>
  <c r="E93" i="1" s="1"/>
  <c r="E58" i="191" l="1"/>
  <c r="E92" i="191" s="1"/>
  <c r="D92" i="191"/>
  <c r="D93" i="191" s="1"/>
  <c r="E93" i="191" s="1"/>
  <c r="E92" i="26"/>
  <c r="D92" i="26"/>
  <c r="D93" i="26" s="1"/>
  <c r="E58" i="62"/>
  <c r="E92" i="62" s="1"/>
  <c r="D92" i="62"/>
  <c r="D93" i="62" s="1"/>
  <c r="E93" i="62" s="1"/>
  <c r="E58" i="110"/>
  <c r="E92" i="110" s="1"/>
  <c r="D92" i="110"/>
  <c r="D93" i="110" s="1"/>
  <c r="E93" i="110" s="1"/>
  <c r="E58" i="64"/>
  <c r="E92" i="64" s="1"/>
  <c r="D92" i="64"/>
  <c r="D93" i="64" s="1"/>
  <c r="E93" i="64" s="1"/>
  <c r="D92" i="40"/>
  <c r="D93" i="40" s="1"/>
  <c r="E58" i="177"/>
  <c r="E92" i="177" s="1"/>
  <c r="D92" i="177"/>
  <c r="D93" i="177" s="1"/>
  <c r="E93" i="177" s="1"/>
  <c r="E58" i="187"/>
  <c r="E92" i="187" s="1"/>
  <c r="D92" i="187"/>
  <c r="D93" i="187" s="1"/>
  <c r="E93" i="187" s="1"/>
  <c r="D92" i="109"/>
  <c r="D94" i="109" s="1"/>
  <c r="E94" i="109" s="1"/>
  <c r="E58" i="109"/>
  <c r="E92" i="109" s="1"/>
  <c r="D92" i="113"/>
  <c r="D93" i="113" s="1"/>
  <c r="D92" i="135"/>
  <c r="D94" i="135" s="1"/>
  <c r="E94" i="135" s="1"/>
  <c r="E58" i="135"/>
  <c r="E92" i="135" s="1"/>
  <c r="D92" i="132"/>
  <c r="D94" i="132" s="1"/>
  <c r="E94" i="132" s="1"/>
  <c r="E58" i="132"/>
  <c r="E92" i="132" s="1"/>
  <c r="E58" i="146"/>
  <c r="E92" i="146" s="1"/>
  <c r="D92" i="146"/>
  <c r="D92" i="99"/>
  <c r="D93" i="99" s="1"/>
  <c r="E58" i="39"/>
  <c r="E92" i="39" s="1"/>
  <c r="D92" i="39"/>
  <c r="D93" i="39" s="1"/>
  <c r="E93" i="39" s="1"/>
  <c r="E58" i="174"/>
  <c r="E92" i="174" s="1"/>
  <c r="D92" i="174"/>
  <c r="D93" i="174" s="1"/>
  <c r="E93" i="174" s="1"/>
  <c r="D92" i="173"/>
  <c r="D93" i="173" s="1"/>
  <c r="E92" i="23"/>
  <c r="D92" i="23"/>
  <c r="D93" i="23" s="1"/>
  <c r="E58" i="38"/>
  <c r="E92" i="38" s="1"/>
  <c r="D92" i="38"/>
  <c r="D93" i="38" s="1"/>
  <c r="E93" i="38" s="1"/>
  <c r="E92" i="214"/>
  <c r="D92" i="214"/>
  <c r="D93" i="214" s="1"/>
  <c r="D92" i="102"/>
  <c r="D93" i="102" s="1"/>
  <c r="E58" i="103"/>
  <c r="E92" i="103" s="1"/>
  <c r="D92" i="103"/>
  <c r="D93" i="103" s="1"/>
  <c r="E93" i="103" s="1"/>
  <c r="E58" i="85"/>
  <c r="E92" i="85" s="1"/>
  <c r="D92" i="85"/>
  <c r="D93" i="85" s="1"/>
  <c r="E93" i="85" s="1"/>
  <c r="E58" i="128"/>
  <c r="E92" i="128" s="1"/>
  <c r="D92" i="128"/>
  <c r="D93" i="128" s="1"/>
  <c r="E93" i="128" s="1"/>
  <c r="D92" i="89"/>
  <c r="D93" i="89" s="1"/>
  <c r="D92" i="232"/>
  <c r="D93" i="232" s="1"/>
  <c r="E58" i="129"/>
  <c r="E92" i="129" s="1"/>
  <c r="D92" i="129"/>
  <c r="D93" i="129" s="1"/>
  <c r="E93" i="129" s="1"/>
  <c r="E58" i="167"/>
  <c r="E92" i="167" s="1"/>
  <c r="D92" i="167"/>
  <c r="D93" i="167" s="1"/>
  <c r="E93" i="167" s="1"/>
  <c r="E92" i="88"/>
  <c r="D92" i="88"/>
  <c r="D93" i="88" s="1"/>
  <c r="D92" i="164"/>
  <c r="D93" i="164" s="1"/>
  <c r="D92" i="163"/>
  <c r="D93" i="163" s="1"/>
  <c r="E92" i="137"/>
  <c r="D92" i="137"/>
  <c r="D93" i="137" s="1"/>
  <c r="E58" i="136"/>
  <c r="E92" i="136" s="1"/>
  <c r="D92" i="136"/>
  <c r="D93" i="136" s="1"/>
  <c r="E93" i="136" s="1"/>
  <c r="D92" i="138"/>
  <c r="D93" i="138" s="1"/>
  <c r="E58" i="90"/>
  <c r="E92" i="90" s="1"/>
  <c r="D92" i="90"/>
  <c r="D93" i="90" s="1"/>
  <c r="E93" i="90" s="1"/>
  <c r="E58" i="92"/>
  <c r="E92" i="92" s="1"/>
  <c r="D92" i="92"/>
  <c r="D93" i="92" s="1"/>
  <c r="E93" i="92" s="1"/>
  <c r="E58" i="115"/>
  <c r="E92" i="115" s="1"/>
  <c r="D92" i="115"/>
  <c r="D93" i="115" s="1"/>
  <c r="E93" i="115" s="1"/>
  <c r="E58" i="36"/>
  <c r="E92" i="36" s="1"/>
  <c r="D92" i="36"/>
  <c r="D93" i="36" s="1"/>
  <c r="E93" i="36" s="1"/>
  <c r="E58" i="77"/>
  <c r="E92" i="77" s="1"/>
  <c r="D92" i="77"/>
  <c r="D93" i="77" s="1"/>
  <c r="E93" i="77" s="1"/>
  <c r="E58" i="27"/>
  <c r="E58" i="47"/>
  <c r="E92" i="47" s="1"/>
  <c r="D92" i="47"/>
  <c r="D93" i="47" s="1"/>
  <c r="E93" i="47" s="1"/>
  <c r="E58" i="35"/>
  <c r="E92" i="35" s="1"/>
  <c r="D92" i="35"/>
  <c r="D93" i="35" s="1"/>
  <c r="E93" i="35" s="1"/>
  <c r="D92" i="148"/>
  <c r="D94" i="148" s="1"/>
  <c r="D92" i="149"/>
  <c r="D94" i="149" s="1"/>
  <c r="E94" i="149" s="1"/>
  <c r="E58" i="149"/>
  <c r="E92" i="149" s="1"/>
  <c r="E92" i="202"/>
  <c r="D92" i="202"/>
  <c r="D93" i="202" s="1"/>
  <c r="D92" i="212"/>
  <c r="D93" i="212" s="1"/>
  <c r="E58" i="189"/>
  <c r="E92" i="189" s="1"/>
  <c r="D92" i="189"/>
  <c r="D93" i="189" s="1"/>
  <c r="E93" i="189" s="1"/>
  <c r="E58" i="43"/>
  <c r="E92" i="43" s="1"/>
  <c r="D92" i="43"/>
  <c r="D93" i="43" s="1"/>
  <c r="E93" i="43" s="1"/>
  <c r="E58" i="55"/>
  <c r="E92" i="55" s="1"/>
  <c r="D92" i="55"/>
  <c r="D93" i="55" s="1"/>
  <c r="E93" i="55" s="1"/>
  <c r="E58" i="34"/>
  <c r="E92" i="34" s="1"/>
  <c r="D92" i="34"/>
  <c r="D93" i="34" s="1"/>
  <c r="E93" i="34" s="1"/>
  <c r="E58" i="33"/>
  <c r="E92" i="33" s="1"/>
  <c r="D92" i="33"/>
  <c r="D93" i="33" s="1"/>
  <c r="E93" i="33" s="1"/>
  <c r="E58" i="123"/>
  <c r="E92" i="123" s="1"/>
  <c r="D92" i="123"/>
  <c r="D93" i="123" s="1"/>
  <c r="E93" i="123" s="1"/>
  <c r="D92" i="152"/>
  <c r="D94" i="152" s="1"/>
  <c r="E94" i="152" s="1"/>
  <c r="E58" i="152"/>
  <c r="E92" i="152" s="1"/>
  <c r="E58" i="96"/>
  <c r="E92" i="96" s="1"/>
  <c r="D92" i="96"/>
  <c r="E58" i="210"/>
  <c r="E92" i="210" s="1"/>
  <c r="D92" i="210"/>
  <c r="D93" i="210" s="1"/>
  <c r="E93" i="210" s="1"/>
  <c r="E58" i="196"/>
  <c r="E92" i="196" s="1"/>
  <c r="D92" i="196"/>
  <c r="D93" i="196" s="1"/>
  <c r="E93" i="196" s="1"/>
  <c r="E92" i="83"/>
  <c r="D92" i="83"/>
  <c r="D93" i="83" s="1"/>
  <c r="E58" i="30"/>
  <c r="E92" i="30" s="1"/>
  <c r="D92" i="30"/>
  <c r="D93" i="30" s="1"/>
  <c r="E93" i="30" s="1"/>
  <c r="E58" i="29"/>
  <c r="E92" i="29" s="1"/>
  <c r="D92" i="29"/>
  <c r="D93" i="29" s="1"/>
  <c r="E93" i="29" s="1"/>
  <c r="E21" i="75"/>
  <c r="E11" i="75"/>
  <c r="E11" i="74"/>
  <c r="E21" i="74" s="1"/>
  <c r="E11" i="73"/>
  <c r="E93" i="27" l="1"/>
  <c r="D94" i="27"/>
  <c r="E94" i="27" s="1"/>
  <c r="B44" i="103"/>
  <c r="E21" i="73" l="1"/>
  <c r="E21" i="164"/>
  <c r="E17" i="84" l="1"/>
  <c r="E14" i="84"/>
  <c r="E11" i="84" s="1"/>
  <c r="E17" i="60"/>
  <c r="E14" i="60"/>
  <c r="E11" i="60" s="1"/>
  <c r="E17" i="61"/>
  <c r="E11" i="61"/>
  <c r="E17" i="58"/>
  <c r="E14" i="58"/>
  <c r="E11" i="58" s="1"/>
  <c r="E14" i="13"/>
  <c r="E11" i="13" s="1"/>
  <c r="E17" i="13"/>
  <c r="E17" i="9"/>
  <c r="E11" i="9"/>
  <c r="E11" i="8"/>
  <c r="E17" i="8"/>
  <c r="E17" i="7"/>
  <c r="E11" i="7"/>
  <c r="E17" i="6"/>
  <c r="E11" i="6"/>
  <c r="E17" i="95"/>
  <c r="E11" i="95"/>
  <c r="E11" i="217"/>
  <c r="E21" i="217" s="1"/>
  <c r="E17" i="93"/>
  <c r="E11" i="93"/>
  <c r="E17" i="94"/>
  <c r="E11" i="94"/>
  <c r="E11" i="53"/>
  <c r="E17" i="53"/>
  <c r="E14" i="67"/>
  <c r="E11" i="67" s="1"/>
  <c r="E17" i="67"/>
  <c r="E17" i="69"/>
  <c r="E14" i="69"/>
  <c r="E11" i="69" s="1"/>
  <c r="E17" i="120"/>
  <c r="E14" i="120"/>
  <c r="E11" i="120" s="1"/>
  <c r="E14" i="231"/>
  <c r="E11" i="231" s="1"/>
  <c r="E17" i="231"/>
  <c r="E14" i="230"/>
  <c r="E11" i="230" s="1"/>
  <c r="E17" i="230"/>
  <c r="E21" i="13" l="1"/>
  <c r="E21" i="9"/>
  <c r="E21" i="7"/>
  <c r="E21" i="94"/>
  <c r="E21" i="53"/>
  <c r="E21" i="67"/>
  <c r="E21" i="84"/>
  <c r="E21" i="60"/>
  <c r="E21" i="61"/>
  <c r="E21" i="58"/>
  <c r="E21" i="8"/>
  <c r="E21" i="6"/>
  <c r="E21" i="95"/>
  <c r="E21" i="93"/>
  <c r="E21" i="69"/>
  <c r="E21" i="120"/>
  <c r="E21" i="231"/>
  <c r="E21" i="230"/>
  <c r="E14" i="121" l="1"/>
  <c r="E11" i="121" s="1"/>
  <c r="E17" i="121"/>
  <c r="E14" i="122"/>
  <c r="E17" i="122"/>
  <c r="E14" i="79"/>
  <c r="E11" i="79" s="1"/>
  <c r="E17" i="79"/>
  <c r="E14" i="78"/>
  <c r="E11" i="78" s="1"/>
  <c r="E17" i="78"/>
  <c r="E17" i="81"/>
  <c r="E14" i="81"/>
  <c r="E11" i="81" s="1"/>
  <c r="E14" i="17"/>
  <c r="E11" i="17" s="1"/>
  <c r="E17" i="17"/>
  <c r="E14" i="16"/>
  <c r="E17" i="16"/>
  <c r="E11" i="16"/>
  <c r="E14" i="11"/>
  <c r="E11" i="11" s="1"/>
  <c r="E17" i="11"/>
  <c r="E11" i="10"/>
  <c r="E17" i="10"/>
  <c r="E11" i="5"/>
  <c r="E17" i="5"/>
  <c r="E11" i="4"/>
  <c r="E17" i="4"/>
  <c r="E11" i="194"/>
  <c r="E17" i="194"/>
  <c r="E21" i="121" l="1"/>
  <c r="E21" i="79"/>
  <c r="E21" i="81"/>
  <c r="E21" i="16"/>
  <c r="E21" i="4"/>
  <c r="E21" i="194"/>
  <c r="E11" i="122"/>
  <c r="E21" i="122" s="1"/>
  <c r="E21" i="78"/>
  <c r="E21" i="17"/>
  <c r="E21" i="11"/>
  <c r="E21" i="10"/>
  <c r="E21" i="5"/>
  <c r="E17" i="1" l="1"/>
  <c r="E11" i="1"/>
  <c r="E21" i="1" l="1"/>
  <c r="D18" i="80"/>
  <c r="D23" i="80" s="1"/>
  <c r="E18" i="80" l="1"/>
  <c r="E23" i="80" s="1"/>
  <c r="W39" i="1" l="1"/>
</calcChain>
</file>

<file path=xl/sharedStrings.xml><?xml version="1.0" encoding="utf-8"?>
<sst xmlns="http://schemas.openxmlformats.org/spreadsheetml/2006/main" count="23132" uniqueCount="283">
  <si>
    <t>TOWARZYSTWO UBEZPIECZEŃ  ALLIANZ ŻYCIE POLSKA S.A.</t>
  </si>
  <si>
    <t>(w zł)</t>
  </si>
  <si>
    <t xml:space="preserve">I.  </t>
  </si>
  <si>
    <t>1.</t>
  </si>
  <si>
    <t>lokaty</t>
  </si>
  <si>
    <t>2.</t>
  </si>
  <si>
    <t>środki pieniężne</t>
  </si>
  <si>
    <t>3.</t>
  </si>
  <si>
    <t>4.</t>
  </si>
  <si>
    <t>należności</t>
  </si>
  <si>
    <t>z tytułu transakcji zawartych na rynku finansowym</t>
  </si>
  <si>
    <t>pozostałe</t>
  </si>
  <si>
    <t xml:space="preserve">II.  </t>
  </si>
  <si>
    <t xml:space="preserve">pozostałe </t>
  </si>
  <si>
    <t>A.</t>
  </si>
  <si>
    <t>Aktywa netto funduszu na początek okresu sprawozdawczego</t>
  </si>
  <si>
    <t>B.</t>
  </si>
  <si>
    <t>I.</t>
  </si>
  <si>
    <t>Zwiększenia funduszu</t>
  </si>
  <si>
    <t>tytułem składek zwiększających wartość funduszu</t>
  </si>
  <si>
    <t>pozostałe przychody</t>
  </si>
  <si>
    <t>pozostałe zwiększenia</t>
  </si>
  <si>
    <t>II.</t>
  </si>
  <si>
    <t>Zmniejszenia funduszu</t>
  </si>
  <si>
    <t>tytułem wykupu</t>
  </si>
  <si>
    <t>tytułem wypłat pozostałych świadczeń ubezpieczeniowych</t>
  </si>
  <si>
    <t>tytułem opłat za ryzyko ubezpieczeniowe oraz innych opłat potrącanych z funduszu</t>
  </si>
  <si>
    <t>tytułem zwrotu składek ubezpieczeniowych</t>
  </si>
  <si>
    <t>5.</t>
  </si>
  <si>
    <t>tytułem opłat za zarządzanie funduszem oraz innych opłat tytułem administrowania funduszem</t>
  </si>
  <si>
    <t>6.</t>
  </si>
  <si>
    <t>pozostałe koszty</t>
  </si>
  <si>
    <t>7.</t>
  </si>
  <si>
    <t>pozostałe zmniejszenia</t>
  </si>
  <si>
    <t>C.</t>
  </si>
  <si>
    <t xml:space="preserve">Wynik netto z działalności inwestycyjnej </t>
  </si>
  <si>
    <t>D.</t>
  </si>
  <si>
    <t>Aktywa netto funduszu na koniec okresu sprawozdawczego</t>
  </si>
  <si>
    <t>Pozycja</t>
  </si>
  <si>
    <t>na początek okresu sprawozdawczego</t>
  </si>
  <si>
    <t>na koniec okresu sprawozdawczego</t>
  </si>
  <si>
    <t xml:space="preserve">LOKATY 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</si>
  <si>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</si>
  <si>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</si>
  <si>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</si>
  <si>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</si>
  <si>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</si>
  <si>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</si>
  <si>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jednostki uczestnictwa i certyfikaty inwestycyjne w funduszach inwestycyjnych</t>
  </si>
  <si>
    <t>8.</t>
  </si>
  <si>
    <t>inne papiery wartościowe o zmiennej kwocie dochodu</t>
  </si>
  <si>
    <t>9.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</si>
  <si>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</si>
  <si>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</si>
  <si>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</si>
  <si>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</si>
  <si>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</si>
  <si>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</si>
  <si>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</si>
  <si>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III.</t>
  </si>
  <si>
    <t>Środki pieniężne</t>
  </si>
  <si>
    <t>IV.</t>
  </si>
  <si>
    <t>Należności</t>
  </si>
  <si>
    <t>V.</t>
  </si>
  <si>
    <t>Zobowiązania</t>
  </si>
  <si>
    <t>Aktywa netto (w tym)</t>
  </si>
  <si>
    <t>krajowe</t>
  </si>
  <si>
    <t>Fundusz Konserwatywny</t>
  </si>
  <si>
    <t>Fundusz Zrównoważony</t>
  </si>
  <si>
    <t>Fundusz Aktywny</t>
  </si>
  <si>
    <t>Fundusz Międzynarodowy</t>
  </si>
  <si>
    <t>Fundusz Azjatycki</t>
  </si>
  <si>
    <t>Aktywny - Surowce i Nowe Gospodarki</t>
  </si>
  <si>
    <t>Zabezpieczony - Rynku Polskiego</t>
  </si>
  <si>
    <t>Zabezpieczony - Europy Wschodniej</t>
  </si>
  <si>
    <t>Zabezpieczony - Dalekiego Wschodu</t>
  </si>
  <si>
    <t>Millenium Master I</t>
  </si>
  <si>
    <t>Millenium Master V</t>
  </si>
  <si>
    <t>Millenium Master VI</t>
  </si>
  <si>
    <t>Millenium Master VII</t>
  </si>
  <si>
    <t>Fundusz Gwarantowany</t>
  </si>
  <si>
    <t>Fundusz Stabilnego Wzrostu</t>
  </si>
  <si>
    <t>Fundusz Dynamiczny</t>
  </si>
  <si>
    <t>Fundusz Aktywnej Alokacji</t>
  </si>
  <si>
    <t>Fundusz Akcji Plus</t>
  </si>
  <si>
    <t>Fundusz Akcji Małych i Średnich Spółek</t>
  </si>
  <si>
    <t>Fundusz Selektywny</t>
  </si>
  <si>
    <t>Fundusz Polskich Obligacji Skarbowych</t>
  </si>
  <si>
    <t>INFORMACJE DODATKOWE</t>
  </si>
  <si>
    <t>FUNDUSZY KAPITAŁOWYCH</t>
  </si>
  <si>
    <t>TU ALLIANZ ŻYCIE POLSKA  S.A.</t>
  </si>
  <si>
    <t xml:space="preserve">Przypis składki brutto </t>
  </si>
  <si>
    <t xml:space="preserve">Potrącenia/ opłaty </t>
  </si>
  <si>
    <t xml:space="preserve">Składka netto </t>
  </si>
  <si>
    <t>Fundusz Pieniężny</t>
  </si>
  <si>
    <t>Strategii MultiObligacyjnych</t>
  </si>
  <si>
    <t>Fundusz Akcji Globalnych</t>
  </si>
  <si>
    <t>Fundusz Obligacji Globalnych</t>
  </si>
  <si>
    <t>WARTOŚĆ AKTYWÓW NETTO FUNDUSZU</t>
  </si>
  <si>
    <t xml:space="preserve">II. </t>
  </si>
  <si>
    <t>ZMIANY WARTOŚCI AKTYWÓW NETTO FUNDUSZU</t>
  </si>
  <si>
    <t>3.1.</t>
  </si>
  <si>
    <t>3.2.</t>
  </si>
  <si>
    <t>wobec ubezpieczających, ubezpieczonych lub uprawnionych z umów ubezpieczenia</t>
  </si>
  <si>
    <t>Aktywa</t>
  </si>
  <si>
    <t>III.  Aktywa netto (I-II)</t>
  </si>
  <si>
    <t>Wynik netto z działalności operacyjnej (I-II)</t>
  </si>
  <si>
    <t>Liczba jednostek uczestnictwa funduszu:</t>
  </si>
  <si>
    <t>Wartość jednostki uczestnictwa funduszu:</t>
  </si>
  <si>
    <t>minimalna wartość jednostki uczestnictwa funduszu w okresie sprawozdawczym</t>
  </si>
  <si>
    <t>maksymalna wartość jednostki uczestnictwa funduszu w okresie sprawozdawczym</t>
  </si>
  <si>
    <t xml:space="preserve">     ZESTAWIENIE AKTYWÓW NETTO FUNDUSZU</t>
  </si>
  <si>
    <t>Udział w aktywach       netto funduszu (w %)</t>
  </si>
  <si>
    <t>instrumenty pochodne</t>
  </si>
  <si>
    <t>zagraniczne - państwa UE</t>
  </si>
  <si>
    <t>zagraniczne - państwa poza UE</t>
  </si>
  <si>
    <t>LICZBA I WARTOŚĆ JEDNOSTEK ROZRACHUNKOWYCH uczestnictwa funduszu</t>
  </si>
  <si>
    <t>Wartość bilansowa (w zł)</t>
  </si>
  <si>
    <t>Fundusz Energetyczny</t>
  </si>
  <si>
    <t>TOWARZYSTWO UBEZPIECZEŃ  ALLIANZ ŻYCIE POLSKA SA</t>
  </si>
  <si>
    <t>I</t>
  </si>
  <si>
    <t xml:space="preserve">I  </t>
  </si>
  <si>
    <t xml:space="preserve">II  </t>
  </si>
  <si>
    <t>III  Aktywa netto (I-II)</t>
  </si>
  <si>
    <t xml:space="preserve">II </t>
  </si>
  <si>
    <t>A</t>
  </si>
  <si>
    <t>B</t>
  </si>
  <si>
    <t>II</t>
  </si>
  <si>
    <t>C</t>
  </si>
  <si>
    <t>D</t>
  </si>
  <si>
    <t>III</t>
  </si>
  <si>
    <t>IV</t>
  </si>
  <si>
    <t xml:space="preserve">Fundusz Obligacji </t>
  </si>
  <si>
    <t>Allianz Portfel Aktywnej Alokacji</t>
  </si>
  <si>
    <t>Allianz Portfel Dynamiczny</t>
  </si>
  <si>
    <t>Allianz Portfel Stabilnego Wzrostu</t>
  </si>
  <si>
    <t>Allianz Portfel Akcji Rynków Rozwiniętych</t>
  </si>
  <si>
    <t>Allianz Portfel Akcji Rynków Wschodzących</t>
  </si>
  <si>
    <t>Allianz Portfel Obligacji Zagranicznych</t>
  </si>
  <si>
    <t>Allianz Portfel Strategicznej Alokacji</t>
  </si>
  <si>
    <t>Allianz Stabilnego Wzrostu</t>
  </si>
  <si>
    <t>Allianz Obligacji Plus</t>
  </si>
  <si>
    <t xml:space="preserve">Allianz Aktywnej Alokacji </t>
  </si>
  <si>
    <t>Allianz Akcji Małych i Średnich Spółek</t>
  </si>
  <si>
    <t>Allianz Konserwatywny</t>
  </si>
  <si>
    <t>Allianz Polskich Obligacji Skarbowych</t>
  </si>
  <si>
    <t>Allianz Selektywny</t>
  </si>
  <si>
    <t>Allianz Dynamiczna Multistrategia</t>
  </si>
  <si>
    <t>Allianz Defensywna Multistrategia</t>
  </si>
  <si>
    <t>Allianz Zbalansowana Multistrategia</t>
  </si>
  <si>
    <t>Allianz Globalny Stabilnego Dochodu</t>
  </si>
  <si>
    <t>Allianz Franklin European Dividend Fund (PLN Hedged)</t>
  </si>
  <si>
    <t>Allianz Franklin Global Fundamental Strategies Fund (PLN Hedged)</t>
  </si>
  <si>
    <t>Allianz Franklin U.S. Opportunities Fund (PLN Hedged)</t>
  </si>
  <si>
    <t>Allianz Goldman Sachs Emerging Markets Debt Portfolio A (Acc) (PLN) Hedged</t>
  </si>
  <si>
    <t>Allianz Goldman Sachs Global Strategic Macro Bond Portfolio A (Acc) (PLN) Hedged</t>
  </si>
  <si>
    <t>Allianz Investor Akcji</t>
  </si>
  <si>
    <t>Allianz Investor Zrównoważony</t>
  </si>
  <si>
    <t>Allianz Investor Gold</t>
  </si>
  <si>
    <t>Allianz Investor Indie i Chiny</t>
  </si>
  <si>
    <t>Allianz Investor Zabezpieczenia Emerytalnego</t>
  </si>
  <si>
    <t>Allianz JPM Global Healthcare Fund (PLN Hedged)</t>
  </si>
  <si>
    <t>Allianz JPM Global Strategic Bond (PLN Hedged)</t>
  </si>
  <si>
    <t>Allianz ESALIENS Akcji</t>
  </si>
  <si>
    <t>Allianz ESALIENS Obligacji</t>
  </si>
  <si>
    <t>Allianz Noble Fund Akcji Małych i Średnich Spółek</t>
  </si>
  <si>
    <t>Allianz Pekao Akcji Rynków Wschodzących</t>
  </si>
  <si>
    <t>Allianz Pekao Alternatywny Globalnego Dochodu</t>
  </si>
  <si>
    <t>Allianz Pekao Obligacji Strategicznych</t>
  </si>
  <si>
    <t>Allianz Pekao Surowców i Energii</t>
  </si>
  <si>
    <t>Allianz Pekao Dynamicznych Spółek</t>
  </si>
  <si>
    <t>Allianz Pekao Obligacji Plus</t>
  </si>
  <si>
    <t>Allianz Pekao Obligacji - Dynamiczna Alokacja 2</t>
  </si>
  <si>
    <t>Allianz Pekao Akcji - Aktywna Selekcja</t>
  </si>
  <si>
    <t>Allianz Pekao Strategii Globalnej</t>
  </si>
  <si>
    <t>Allianz Pekao Akcji Małych i Średnich Spółek Rynków Rozwiniętych</t>
  </si>
  <si>
    <t>Allianz PZU Akcji Krakowiak</t>
  </si>
  <si>
    <t>Allianz PZU Akcji Małych i Średnich Spółek</t>
  </si>
  <si>
    <t>Allianz PZU Medyczny</t>
  </si>
  <si>
    <t>Allianz PZU Akcji Rynków Rozwiniętych</t>
  </si>
  <si>
    <t>Allianz Quercus Agresywny</t>
  </si>
  <si>
    <t>Allianz Quercus Ochrony Kapitału</t>
  </si>
  <si>
    <t>Allianz Quercus Global Balanced</t>
  </si>
  <si>
    <t>Allianz Schroder Asian Opportunities (PLN Hedged)</t>
  </si>
  <si>
    <t>Allianz Schroder Emerging Markets Debt Absolute Return (PLN Hedged)</t>
  </si>
  <si>
    <t>Allianz Schroder EURO Equity Fund (PLN Hedged)</t>
  </si>
  <si>
    <t>Allianz Schroder Frontier Markets Equity Fund (PLN Hedged)</t>
  </si>
  <si>
    <t>Allianz Schroder Global Diversified Growth Fund (PLN Hedged)</t>
  </si>
  <si>
    <t>Allianz Skarbiec Obligacji Wysokiego Dochodu</t>
  </si>
  <si>
    <t>Allianz Skarbiec Spółek Wzrostowych</t>
  </si>
  <si>
    <t>Allianz Skarbiec Top Brands</t>
  </si>
  <si>
    <t>Allianz Templeton Global Bond Fund (PLN Hedged)</t>
  </si>
  <si>
    <t>Allianz Templeton Global Total Return Fund (PLN Hedged)</t>
  </si>
  <si>
    <t xml:space="preserve">Allianz Investor Dochodowy </t>
  </si>
  <si>
    <t>Allianz Investor Oszczędnościowy</t>
  </si>
  <si>
    <t>Allianz Pekao Spokojna Inwestycja</t>
  </si>
  <si>
    <t>Allianz Pekao Konserwatywny</t>
  </si>
  <si>
    <t>Allianz Pekao Konserwatywny Plus</t>
  </si>
  <si>
    <t>Allianz Generali Obligacje Aktywny</t>
  </si>
  <si>
    <t>Allianz Generali Akcje Małych i Średnich Spółek</t>
  </si>
  <si>
    <t>Allianz Generali Korona Akcje</t>
  </si>
  <si>
    <t>Allianz Generali Korona Obligacje</t>
  </si>
  <si>
    <t>Allianz Generali Korona Dochodowy</t>
  </si>
  <si>
    <t>Allianz Generali Korona Zrównoważony</t>
  </si>
  <si>
    <t>Allianz Generali Oszczędnościowy</t>
  </si>
  <si>
    <t>Allianz Generali Stabilny Wzrost</t>
  </si>
  <si>
    <t>Allianz JPM Emerging Markets Opportunities Fund (PLN)</t>
  </si>
  <si>
    <t>Allianz ESALIENS Konserwatywny</t>
  </si>
  <si>
    <t>Allianz Schroder ISF - Global Credit High Income (PLN Hedged)</t>
  </si>
  <si>
    <t>Allianz Generali Złota</t>
  </si>
  <si>
    <t>Allianz Akcji Rynku Złota</t>
  </si>
  <si>
    <t>Allianz Pekao Bazowy 15 Dywidendowy</t>
  </si>
  <si>
    <t>Allianz Skarbiec Nowej Generacji</t>
  </si>
  <si>
    <t>Allianz Templeton Latin America Fund (PLN Hedged)</t>
  </si>
  <si>
    <t>Allianz Generali Akcji: Megatrendy</t>
  </si>
  <si>
    <t>Allianz Investor Quality</t>
  </si>
  <si>
    <t>Allianz Investor Akumulacji Kapitału</t>
  </si>
  <si>
    <t>Allianz Investor Fundamentalny Dywidend i Wzrostu</t>
  </si>
  <si>
    <t>Allianz ESALIENS Medycyny i Nowych Technologii</t>
  </si>
  <si>
    <t>Allianz PZU Akcji Polskich</t>
  </si>
  <si>
    <t>Fundusz Polskich Obligacji Skarbowych Bis</t>
  </si>
  <si>
    <t>Fundusz Zachowawczy</t>
  </si>
  <si>
    <t>31-12-2022</t>
  </si>
  <si>
    <t>Allianz Dłużnych Papierów Korporacyjnych</t>
  </si>
  <si>
    <t>Allianz Investor TOP Małych i Średnich Spółek</t>
  </si>
  <si>
    <t>Allianz Generali Akcji Rynków Wschodzących</t>
  </si>
  <si>
    <t>Allianz Generali Konserwatywny</t>
  </si>
  <si>
    <t>Allianz Pekao Akcji Europejskich</t>
  </si>
  <si>
    <t>SPORZĄDZONE NA DZIEŃ 30-06-2023</t>
  </si>
  <si>
    <t>\</t>
  </si>
  <si>
    <t xml:space="preserve">Allianz Goldman Sachs Akcji </t>
  </si>
  <si>
    <t>Allianz Goldman Sachs Obligacji</t>
  </si>
  <si>
    <t xml:space="preserve">Allianz Goldman Sachs Polski Odpowiedzialnego Inwestowania </t>
  </si>
  <si>
    <t>Allianz Goldman Sachs Średnich i Małych Spółek</t>
  </si>
  <si>
    <t>Allianz Goldman Sachs Europejski Spółek Dywidendowych</t>
  </si>
  <si>
    <t>Allianz Goldman Sachs Globalny Długu Korporacyjnego</t>
  </si>
  <si>
    <t>Allianz Goldman Sachs Globalny Spółek Dywidendowych</t>
  </si>
  <si>
    <t>Allianz Goldman Sachs Japonia</t>
  </si>
  <si>
    <t>Allianz Goldman Sachs Indeks Surowców</t>
  </si>
  <si>
    <t>Allianz Goldman Sachs Spółek Dywidendowych USA</t>
  </si>
  <si>
    <t>Allianz Goldman Sachs Stabilny Globalnej Dywersyfikacji</t>
  </si>
  <si>
    <t>Allianz Goldman Sachs Obligacji Rynków Wschodzących</t>
  </si>
  <si>
    <t>Allianz PKO Dynamicznej Alokacji</t>
  </si>
  <si>
    <t>Allianz Generali Akcje Value</t>
  </si>
  <si>
    <t>31-12-2023</t>
  </si>
  <si>
    <t>SPORZĄDZONE NA DZIEŃ 31-12-2023</t>
  </si>
  <si>
    <t>12367,4f8</t>
  </si>
  <si>
    <t>NA DZIEŃ 31-12-2023</t>
  </si>
  <si>
    <t>Allianz Investor Rynków Wschodzących</t>
  </si>
  <si>
    <t>Allianz PKO Obligacji Skarbowych Długoterminowy</t>
  </si>
  <si>
    <t xml:space="preserve">DO SPRAWOZDANIA ROCZNEGO 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</si>
  <si>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</si>
  <si>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</si>
  <si>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</si>
  <si>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</si>
  <si>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</si>
  <si>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</si>
  <si>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</si>
  <si>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notowane na rynku regulowanym</t>
  </si>
  <si>
    <t>4.1.</t>
  </si>
  <si>
    <t>4.2.</t>
  </si>
  <si>
    <t>6.1.</t>
  </si>
  <si>
    <t xml:space="preserve">jednostki uczestnictwa </t>
  </si>
  <si>
    <t>6.2.</t>
  </si>
  <si>
    <t>certyfikaty inwestycyjne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</si>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</sst>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z_ł_-;\-* #,##0.00\ _z_ł_-;_-* &quot;-&quot;??\ _z_ł_-;_-@_-"/>
    <numFmt numFmtId="165" formatCode="#,##0.0000"/>
    <numFmt numFmtId="166" formatCode="0.0000"/>
    <numFmt numFmtId="167" formatCode="_-* #,##0.0000\ _z_ł_-;\-* #,##0.0000\ _z_ł_-;_-* &quot;-&quot;????\ _z_ł_-;_-@_-"/>
    <numFmt numFmtId="168" formatCode="#,##0.0000_ ;\-#,##0.0000\ "/>
    <numFmt numFmtId="169" formatCode="0.000"/>
    <numFmt numFmtId="170" formatCode="#,##0.00000"/>
    <numFmt numFmtId="171" formatCode="#,##0.000000"/>
    <numFmt numFmtId="172" formatCode="0.00000"/>
    <numFmt numFmtId="173" formatCode="#,##0.000000000"/>
    <numFmt numFmtId="174" formatCode="#,##0.00_ ;\-#,##0.00\ "/>
  </numFmts>
  <fonts count="5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sz val="10"/>
      <name val="Arial CE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  <charset val="238"/>
    </font>
    <font>
      <b/>
      <sz val="10"/>
      <color rgb="FF0070C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</font>
    <font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indexed="64"/>
      <name val="Arial"/>
      <family val="2"/>
      <charset val="238"/>
    </font>
    <font>
      <sz val="10"/>
      <color rgb="FFFF0000"/>
      <name val="Arial CE"/>
      <charset val="238"/>
    </font>
    <font>
      <b/>
      <sz val="10"/>
      <name val="Arial CE"/>
      <charset val="238"/>
    </font>
    <font>
      <sz val="10"/>
      <color rgb="FF0070C0"/>
      <name val="Arial CE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9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/>
    <xf numFmtId="0" fontId="21" fillId="20" borderId="1" applyNumberFormat="0" applyAlignment="0" applyProtection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0" fillId="23" borderId="6" applyNumberFormat="0" applyFont="0" applyAlignment="0" applyProtection="0"/>
    <xf numFmtId="0" fontId="25" fillId="3" borderId="0" applyNumberFormat="0" applyBorder="0" applyAlignment="0" applyProtection="0"/>
    <xf numFmtId="0" fontId="30" fillId="0" borderId="0"/>
    <xf numFmtId="0" fontId="20" fillId="23" borderId="63" applyNumberFormat="0" applyFont="0" applyAlignment="0" applyProtection="0"/>
    <xf numFmtId="0" fontId="22" fillId="0" borderId="62" applyNumberFormat="0" applyFill="0" applyAlignment="0" applyProtection="0"/>
    <xf numFmtId="0" fontId="21" fillId="20" borderId="60" applyNumberFormat="0" applyAlignment="0" applyProtection="0"/>
    <xf numFmtId="0" fontId="14" fillId="20" borderId="61" applyNumberFormat="0" applyAlignment="0" applyProtection="0"/>
    <xf numFmtId="0" fontId="13" fillId="7" borderId="60" applyNumberFormat="0" applyAlignment="0" applyProtection="0"/>
    <xf numFmtId="0" fontId="4" fillId="0" borderId="0"/>
    <xf numFmtId="0" fontId="20" fillId="23" borderId="67" applyNumberFormat="0" applyFont="0" applyAlignment="0" applyProtection="0"/>
    <xf numFmtId="0" fontId="22" fillId="0" borderId="66" applyNumberFormat="0" applyFill="0" applyAlignment="0" applyProtection="0"/>
    <xf numFmtId="0" fontId="21" fillId="20" borderId="64" applyNumberFormat="0" applyAlignment="0" applyProtection="0"/>
    <xf numFmtId="0" fontId="14" fillId="20" borderId="65" applyNumberFormat="0" applyAlignment="0" applyProtection="0"/>
    <xf numFmtId="0" fontId="13" fillId="7" borderId="64" applyNumberFormat="0" applyAlignment="0" applyProtection="0"/>
    <xf numFmtId="0" fontId="32" fillId="0" borderId="0"/>
    <xf numFmtId="0" fontId="33" fillId="25" borderId="0" applyNumberFormat="0" applyBorder="0" applyAlignment="0" applyProtection="0"/>
    <xf numFmtId="0" fontId="34" fillId="26" borderId="68" applyNumberFormat="0" applyAlignment="0" applyProtection="0"/>
    <xf numFmtId="0" fontId="35" fillId="0" borderId="70" applyNumberFormat="0" applyFill="0" applyAlignment="0" applyProtection="0"/>
    <xf numFmtId="0" fontId="36" fillId="27" borderId="69" applyNumberFormat="0" applyAlignment="0" applyProtection="0"/>
    <xf numFmtId="0" fontId="37" fillId="0" borderId="72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39" fillId="28" borderId="71" applyNumberFormat="0" applyFont="0" applyAlignment="0" applyProtection="0"/>
    <xf numFmtId="0" fontId="4" fillId="28" borderId="71" applyNumberFormat="0" applyFont="0" applyAlignment="0" applyProtection="0"/>
    <xf numFmtId="0" fontId="42" fillId="0" borderId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0" fillId="23" borderId="85" applyNumberFormat="0" applyFont="0" applyAlignment="0" applyProtection="0"/>
    <xf numFmtId="0" fontId="22" fillId="0" borderId="84" applyNumberFormat="0" applyFill="0" applyAlignment="0" applyProtection="0"/>
    <xf numFmtId="0" fontId="14" fillId="20" borderId="83" applyNumberFormat="0" applyAlignment="0" applyProtection="0"/>
    <xf numFmtId="0" fontId="20" fillId="23" borderId="85" applyNumberFormat="0" applyFont="0" applyAlignment="0" applyProtection="0"/>
    <xf numFmtId="0" fontId="20" fillId="23" borderId="85" applyNumberFormat="0" applyFont="0" applyAlignment="0" applyProtection="0"/>
    <xf numFmtId="0" fontId="4" fillId="0" borderId="0"/>
    <xf numFmtId="0" fontId="13" fillId="7" borderId="82" applyNumberFormat="0" applyAlignment="0" applyProtection="0"/>
    <xf numFmtId="0" fontId="14" fillId="20" borderId="83" applyNumberFormat="0" applyAlignment="0" applyProtection="0"/>
    <xf numFmtId="0" fontId="21" fillId="20" borderId="82" applyNumberFormat="0" applyAlignment="0" applyProtection="0"/>
    <xf numFmtId="0" fontId="22" fillId="0" borderId="84" applyNumberFormat="0" applyFill="0" applyAlignment="0" applyProtection="0"/>
    <xf numFmtId="0" fontId="21" fillId="20" borderId="82" applyNumberFormat="0" applyAlignment="0" applyProtection="0"/>
    <xf numFmtId="0" fontId="13" fillId="7" borderId="82" applyNumberFormat="0" applyAlignment="0" applyProtection="0"/>
    <xf numFmtId="0" fontId="4" fillId="0" borderId="0"/>
    <xf numFmtId="0" fontId="4" fillId="28" borderId="71" applyNumberFormat="0" applyFont="0" applyAlignment="0" applyProtection="0"/>
    <xf numFmtId="0" fontId="3" fillId="0" borderId="0"/>
    <xf numFmtId="0" fontId="4" fillId="0" borderId="0"/>
    <xf numFmtId="0" fontId="43" fillId="0" borderId="0"/>
    <xf numFmtId="0" fontId="44" fillId="0" borderId="0"/>
    <xf numFmtId="0" fontId="2" fillId="0" borderId="0"/>
    <xf numFmtId="9" fontId="2" fillId="0" borderId="0" applyFont="0" applyFill="0" applyBorder="0" applyAlignment="0" applyProtection="0"/>
    <xf numFmtId="164" fontId="45" fillId="0" borderId="0" applyFont="0" applyFill="0" applyBorder="0" applyAlignment="0" applyProtection="0"/>
    <xf numFmtId="0" fontId="1" fillId="0" borderId="0"/>
    <xf numFmtId="0" fontId="49" fillId="0" borderId="0"/>
    <xf numFmtId="0" fontId="50" fillId="0" borderId="0"/>
    <xf numFmtId="0" fontId="51" fillId="0" borderId="0"/>
    <xf numFmtId="0" fontId="49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47" fillId="0" borderId="0"/>
  </cellStyleXfs>
  <cellXfs count="387">
    <xf numFmtId="0" fontId="0" fillId="0" borderId="0" xfId="0"/>
    <xf numFmtId="0" fontId="5" fillId="24" borderId="0" xfId="0" applyFont="1" applyFill="1"/>
    <xf numFmtId="4" fontId="5" fillId="24" borderId="0" xfId="0" applyNumberFormat="1" applyFont="1" applyFill="1"/>
    <xf numFmtId="0" fontId="5" fillId="24" borderId="0" xfId="0" applyFont="1" applyFill="1" applyAlignment="1">
      <alignment horizontal="left" wrapText="1"/>
    </xf>
    <xf numFmtId="0" fontId="9" fillId="24" borderId="10" xfId="0" applyFont="1" applyFill="1" applyBorder="1" applyAlignment="1">
      <alignment horizontal="center"/>
    </xf>
    <xf numFmtId="0" fontId="9" fillId="24" borderId="15" xfId="0" applyFont="1" applyFill="1" applyBorder="1" applyAlignment="1">
      <alignment wrapText="1"/>
    </xf>
    <xf numFmtId="0" fontId="5" fillId="24" borderId="0" xfId="0" applyFont="1" applyFill="1" applyAlignment="1">
      <alignment horizontal="center" wrapText="1"/>
    </xf>
    <xf numFmtId="164" fontId="5" fillId="24" borderId="0" xfId="0" applyNumberFormat="1" applyFont="1" applyFill="1" applyAlignment="1">
      <alignment wrapText="1"/>
    </xf>
    <xf numFmtId="0" fontId="8" fillId="24" borderId="14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horizontal="left" wrapText="1"/>
    </xf>
    <xf numFmtId="0" fontId="8" fillId="24" borderId="15" xfId="0" applyFont="1" applyFill="1" applyBorder="1" applyAlignment="1">
      <alignment wrapText="1"/>
    </xf>
    <xf numFmtId="0" fontId="9" fillId="24" borderId="24" xfId="0" applyFont="1" applyFill="1" applyBorder="1" applyAlignment="1">
      <alignment wrapText="1"/>
    </xf>
    <xf numFmtId="0" fontId="8" fillId="24" borderId="19" xfId="0" applyFont="1" applyFill="1" applyBorder="1"/>
    <xf numFmtId="0" fontId="9" fillId="24" borderId="16" xfId="0" applyFont="1" applyFill="1" applyBorder="1" applyAlignment="1">
      <alignment wrapText="1"/>
    </xf>
    <xf numFmtId="0" fontId="8" fillId="24" borderId="26" xfId="0" applyFont="1" applyFill="1" applyBorder="1" applyAlignment="1">
      <alignment horizontal="left" wrapText="1"/>
    </xf>
    <xf numFmtId="0" fontId="8" fillId="24" borderId="30" xfId="0" applyFont="1" applyFill="1" applyBorder="1" applyAlignment="1">
      <alignment wrapText="1"/>
    </xf>
    <xf numFmtId="4" fontId="8" fillId="24" borderId="30" xfId="0" applyNumberFormat="1" applyFont="1" applyFill="1" applyBorder="1"/>
    <xf numFmtId="10" fontId="8" fillId="24" borderId="31" xfId="33" applyNumberFormat="1" applyFont="1" applyFill="1" applyBorder="1"/>
    <xf numFmtId="0" fontId="0" fillId="24" borderId="0" xfId="0" applyFill="1"/>
    <xf numFmtId="4" fontId="8" fillId="24" borderId="21" xfId="0" applyNumberFormat="1" applyFont="1" applyFill="1" applyBorder="1"/>
    <xf numFmtId="0" fontId="8" fillId="24" borderId="10" xfId="0" applyFont="1" applyFill="1" applyBorder="1" applyAlignment="1">
      <alignment horizontal="center"/>
    </xf>
    <xf numFmtId="0" fontId="8" fillId="24" borderId="35" xfId="0" applyFont="1" applyFill="1" applyBorder="1" applyAlignment="1">
      <alignment wrapText="1"/>
    </xf>
    <xf numFmtId="10" fontId="8" fillId="24" borderId="12" xfId="33" applyNumberFormat="1" applyFont="1" applyFill="1" applyBorder="1"/>
    <xf numFmtId="0" fontId="20" fillId="0" borderId="0" xfId="31"/>
    <xf numFmtId="0" fontId="26" fillId="0" borderId="0" xfId="31" applyFont="1"/>
    <xf numFmtId="164" fontId="26" fillId="0" borderId="0" xfId="31" applyNumberFormat="1" applyFont="1"/>
    <xf numFmtId="0" fontId="27" fillId="0" borderId="26" xfId="31" applyFont="1" applyBorder="1"/>
    <xf numFmtId="0" fontId="27" fillId="0" borderId="38" xfId="31" applyFont="1" applyBorder="1"/>
    <xf numFmtId="164" fontId="27" fillId="0" borderId="39" xfId="31" applyNumberFormat="1" applyFont="1" applyBorder="1"/>
    <xf numFmtId="164" fontId="27" fillId="0" borderId="34" xfId="31" applyNumberFormat="1" applyFont="1" applyBorder="1"/>
    <xf numFmtId="164" fontId="27" fillId="0" borderId="0" xfId="31" applyNumberFormat="1" applyFont="1"/>
    <xf numFmtId="0" fontId="27" fillId="0" borderId="0" xfId="31" applyFont="1"/>
    <xf numFmtId="0" fontId="27" fillId="0" borderId="40" xfId="31" applyFont="1" applyBorder="1"/>
    <xf numFmtId="164" fontId="28" fillId="0" borderId="41" xfId="31" applyNumberFormat="1" applyFont="1" applyBorder="1" applyAlignment="1">
      <alignment horizontal="center"/>
    </xf>
    <xf numFmtId="164" fontId="28" fillId="0" borderId="42" xfId="31" applyNumberFormat="1" applyFont="1" applyBorder="1" applyAlignment="1">
      <alignment horizontal="center"/>
    </xf>
    <xf numFmtId="0" fontId="27" fillId="0" borderId="43" xfId="31" applyFont="1" applyBorder="1"/>
    <xf numFmtId="0" fontId="27" fillId="0" borderId="44" xfId="31" applyFont="1" applyBorder="1"/>
    <xf numFmtId="164" fontId="28" fillId="0" borderId="45" xfId="31" applyNumberFormat="1" applyFont="1" applyBorder="1" applyAlignment="1">
      <alignment horizontal="center"/>
    </xf>
    <xf numFmtId="164" fontId="28" fillId="0" borderId="46" xfId="31" applyNumberFormat="1" applyFont="1" applyBorder="1" applyAlignment="1">
      <alignment horizontal="center"/>
    </xf>
    <xf numFmtId="164" fontId="27" fillId="0" borderId="41" xfId="31" applyNumberFormat="1" applyFont="1" applyBorder="1"/>
    <xf numFmtId="164" fontId="27" fillId="0" borderId="42" xfId="31" applyNumberFormat="1" applyFont="1" applyBorder="1"/>
    <xf numFmtId="0" fontId="28" fillId="0" borderId="40" xfId="31" applyFont="1" applyBorder="1"/>
    <xf numFmtId="0" fontId="28" fillId="0" borderId="0" xfId="31" applyFont="1"/>
    <xf numFmtId="164" fontId="28" fillId="0" borderId="41" xfId="31" applyNumberFormat="1" applyFont="1" applyBorder="1"/>
    <xf numFmtId="164" fontId="28" fillId="0" borderId="42" xfId="31" applyNumberFormat="1" applyFont="1" applyBorder="1"/>
    <xf numFmtId="4" fontId="27" fillId="0" borderId="0" xfId="31" applyNumberFormat="1" applyFont="1"/>
    <xf numFmtId="0" fontId="28" fillId="0" borderId="26" xfId="31" applyFont="1" applyBorder="1"/>
    <xf numFmtId="0" fontId="28" fillId="0" borderId="38" xfId="31" applyFont="1" applyBorder="1"/>
    <xf numFmtId="164" fontId="28" fillId="0" borderId="39" xfId="31" applyNumberFormat="1" applyFont="1" applyBorder="1"/>
    <xf numFmtId="164" fontId="28" fillId="0" borderId="34" xfId="31" applyNumberFormat="1" applyFont="1" applyBorder="1"/>
    <xf numFmtId="0" fontId="28" fillId="0" borderId="43" xfId="31" applyFont="1" applyBorder="1"/>
    <xf numFmtId="0" fontId="28" fillId="0" borderId="44" xfId="31" applyFont="1" applyBorder="1"/>
    <xf numFmtId="164" fontId="28" fillId="0" borderId="45" xfId="31" applyNumberFormat="1" applyFont="1" applyBorder="1"/>
    <xf numFmtId="164" fontId="28" fillId="0" borderId="46" xfId="31" applyNumberFormat="1" applyFont="1" applyBorder="1"/>
    <xf numFmtId="164" fontId="27" fillId="0" borderId="45" xfId="31" applyNumberFormat="1" applyFont="1" applyBorder="1"/>
    <xf numFmtId="164" fontId="27" fillId="0" borderId="46" xfId="31" applyNumberFormat="1" applyFont="1" applyBorder="1"/>
    <xf numFmtId="164" fontId="0" fillId="0" borderId="0" xfId="0" applyNumberFormat="1"/>
    <xf numFmtId="0" fontId="9" fillId="24" borderId="36" xfId="0" applyFont="1" applyFill="1" applyBorder="1" applyAlignment="1">
      <alignment wrapText="1"/>
    </xf>
    <xf numFmtId="0" fontId="9" fillId="24" borderId="37" xfId="0" applyFont="1" applyFill="1" applyBorder="1" applyAlignment="1">
      <alignment wrapText="1"/>
    </xf>
    <xf numFmtId="164" fontId="20" fillId="0" borderId="0" xfId="31" applyNumberFormat="1"/>
    <xf numFmtId="4" fontId="20" fillId="0" borderId="0" xfId="31" applyNumberFormat="1"/>
    <xf numFmtId="4" fontId="0" fillId="0" borderId="0" xfId="0" applyNumberFormat="1"/>
    <xf numFmtId="164" fontId="20" fillId="0" borderId="0" xfId="31" applyNumberFormat="1" applyAlignment="1">
      <alignment horizontal="right"/>
    </xf>
    <xf numFmtId="4" fontId="8" fillId="0" borderId="0" xfId="0" applyNumberFormat="1" applyFont="1"/>
    <xf numFmtId="166" fontId="4" fillId="24" borderId="22" xfId="0" applyNumberFormat="1" applyFont="1" applyFill="1" applyBorder="1"/>
    <xf numFmtId="0" fontId="9" fillId="24" borderId="8" xfId="0" applyFont="1" applyFill="1" applyBorder="1" applyAlignment="1">
      <alignment horizontal="center"/>
    </xf>
    <xf numFmtId="4" fontId="29" fillId="0" borderId="0" xfId="0" applyNumberFormat="1" applyFont="1"/>
    <xf numFmtId="10" fontId="4" fillId="24" borderId="25" xfId="33" applyNumberFormat="1" applyFont="1" applyFill="1" applyBorder="1"/>
    <xf numFmtId="0" fontId="4" fillId="24" borderId="0" xfId="0" applyFont="1" applyFill="1"/>
    <xf numFmtId="0" fontId="8" fillId="0" borderId="0" xfId="0" applyFont="1"/>
    <xf numFmtId="0" fontId="7" fillId="24" borderId="0" xfId="0" applyFont="1" applyFill="1" applyAlignment="1">
      <alignment horizontal="center"/>
    </xf>
    <xf numFmtId="0" fontId="8" fillId="24" borderId="7" xfId="0" applyFont="1" applyFill="1" applyBorder="1" applyAlignment="1">
      <alignment wrapText="1"/>
    </xf>
    <xf numFmtId="0" fontId="31" fillId="24" borderId="0" xfId="0" applyFont="1" applyFill="1" applyAlignment="1">
      <alignment horizontal="left" vertical="center" wrapText="1"/>
    </xf>
    <xf numFmtId="0" fontId="8" fillId="24" borderId="19" xfId="0" applyFont="1" applyFill="1" applyBorder="1" applyAlignment="1">
      <alignment wrapText="1"/>
    </xf>
    <xf numFmtId="0" fontId="9" fillId="24" borderId="54" xfId="0" applyFont="1" applyFill="1" applyBorder="1" applyAlignment="1">
      <alignment wrapText="1"/>
    </xf>
    <xf numFmtId="0" fontId="8" fillId="24" borderId="14" xfId="0" applyFont="1" applyFill="1" applyBorder="1" applyAlignment="1">
      <alignment wrapText="1"/>
    </xf>
    <xf numFmtId="0" fontId="8" fillId="24" borderId="0" xfId="0" applyFont="1" applyFill="1" applyAlignment="1">
      <alignment horizontal="left" wrapText="1"/>
    </xf>
    <xf numFmtId="164" fontId="8" fillId="24" borderId="0" xfId="0" applyNumberFormat="1" applyFont="1" applyFill="1" applyAlignment="1">
      <alignment horizontal="right" wrapText="1"/>
    </xf>
    <xf numFmtId="0" fontId="8" fillId="24" borderId="27" xfId="0" applyFont="1" applyFill="1" applyBorder="1" applyAlignment="1">
      <alignment horizontal="left" wrapText="1"/>
    </xf>
    <xf numFmtId="0" fontId="8" fillId="24" borderId="11" xfId="0" applyFont="1" applyFill="1" applyBorder="1" applyAlignment="1">
      <alignment horizontal="left" wrapText="1"/>
    </xf>
    <xf numFmtId="0" fontId="8" fillId="24" borderId="23" xfId="0" applyFont="1" applyFill="1" applyBorder="1" applyAlignment="1">
      <alignment horizontal="left" wrapText="1"/>
    </xf>
    <xf numFmtId="0" fontId="8" fillId="24" borderId="24" xfId="0" applyFont="1" applyFill="1" applyBorder="1" applyAlignment="1">
      <alignment horizontal="left" wrapText="1"/>
    </xf>
    <xf numFmtId="0" fontId="8" fillId="24" borderId="51" xfId="0" applyFont="1" applyFill="1" applyBorder="1" applyAlignment="1">
      <alignment horizontal="left" wrapText="1"/>
    </xf>
    <xf numFmtId="0" fontId="8" fillId="24" borderId="18" xfId="0" applyFont="1" applyFill="1" applyBorder="1" applyAlignment="1">
      <alignment horizontal="left" wrapText="1"/>
    </xf>
    <xf numFmtId="4" fontId="8" fillId="24" borderId="13" xfId="0" applyNumberFormat="1" applyFont="1" applyFill="1" applyBorder="1"/>
    <xf numFmtId="0" fontId="9" fillId="24" borderId="14" xfId="0" applyFont="1" applyFill="1" applyBorder="1" applyAlignment="1">
      <alignment horizontal="left"/>
    </xf>
    <xf numFmtId="0" fontId="9" fillId="24" borderId="17" xfId="0" applyFont="1" applyFill="1" applyBorder="1" applyAlignment="1">
      <alignment horizontal="left"/>
    </xf>
    <xf numFmtId="0" fontId="9" fillId="24" borderId="14" xfId="0" applyFont="1" applyFill="1" applyBorder="1" applyAlignment="1">
      <alignment wrapText="1"/>
    </xf>
    <xf numFmtId="0" fontId="9" fillId="24" borderId="23" xfId="0" applyFont="1" applyFill="1" applyBorder="1" applyAlignment="1">
      <alignment wrapText="1"/>
    </xf>
    <xf numFmtId="0" fontId="9" fillId="24" borderId="14" xfId="0" applyFont="1" applyFill="1" applyBorder="1" applyAlignment="1">
      <alignment horizontal="left" wrapText="1"/>
    </xf>
    <xf numFmtId="0" fontId="9" fillId="24" borderId="23" xfId="0" applyFont="1" applyFill="1" applyBorder="1" applyAlignment="1">
      <alignment horizontal="left" wrapText="1"/>
    </xf>
    <xf numFmtId="0" fontId="9" fillId="24" borderId="17" xfId="0" applyFont="1" applyFill="1" applyBorder="1" applyAlignment="1">
      <alignment horizontal="left" wrapText="1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wrapText="1"/>
    </xf>
    <xf numFmtId="166" fontId="4" fillId="24" borderId="0" xfId="0" applyNumberFormat="1" applyFont="1" applyFill="1"/>
    <xf numFmtId="4" fontId="4" fillId="24" borderId="30" xfId="0" applyNumberFormat="1" applyFont="1" applyFill="1" applyBorder="1"/>
    <xf numFmtId="10" fontId="4" fillId="24" borderId="31" xfId="33" applyNumberFormat="1" applyFont="1" applyFill="1" applyBorder="1"/>
    <xf numFmtId="0" fontId="8" fillId="24" borderId="58" xfId="0" applyFont="1" applyFill="1" applyBorder="1" applyAlignment="1">
      <alignment wrapText="1"/>
    </xf>
    <xf numFmtId="4" fontId="8" fillId="24" borderId="58" xfId="0" applyNumberFormat="1" applyFont="1" applyFill="1" applyBorder="1"/>
    <xf numFmtId="10" fontId="8" fillId="24" borderId="59" xfId="33" applyNumberFormat="1" applyFont="1" applyFill="1" applyBorder="1"/>
    <xf numFmtId="0" fontId="8" fillId="24" borderId="14" xfId="0" applyFont="1" applyFill="1" applyBorder="1"/>
    <xf numFmtId="0" fontId="9" fillId="24" borderId="23" xfId="0" applyFont="1" applyFill="1" applyBorder="1" applyAlignment="1">
      <alignment horizontal="left"/>
    </xf>
    <xf numFmtId="0" fontId="8" fillId="24" borderId="36" xfId="0" applyFont="1" applyFill="1" applyBorder="1" applyAlignment="1">
      <alignment wrapText="1"/>
    </xf>
    <xf numFmtId="4" fontId="4" fillId="24" borderId="52" xfId="0" applyNumberFormat="1" applyFont="1" applyFill="1" applyBorder="1"/>
    <xf numFmtId="0" fontId="8" fillId="24" borderId="11" xfId="0" applyFont="1" applyFill="1" applyBorder="1" applyAlignment="1">
      <alignment wrapText="1"/>
    </xf>
    <xf numFmtId="4" fontId="8" fillId="24" borderId="11" xfId="0" applyNumberFormat="1" applyFont="1" applyFill="1" applyBorder="1" applyAlignment="1">
      <alignment horizontal="right" wrapText="1"/>
    </xf>
    <xf numFmtId="0" fontId="8" fillId="24" borderId="20" xfId="0" applyFont="1" applyFill="1" applyBorder="1" applyAlignment="1">
      <alignment wrapText="1"/>
    </xf>
    <xf numFmtId="0" fontId="8" fillId="24" borderId="57" xfId="0" applyFont="1" applyFill="1" applyBorder="1" applyAlignment="1">
      <alignment horizontal="left"/>
    </xf>
    <xf numFmtId="0" fontId="8" fillId="24" borderId="29" xfId="0" applyFont="1" applyFill="1" applyBorder="1" applyAlignment="1">
      <alignment horizontal="left"/>
    </xf>
    <xf numFmtId="164" fontId="8" fillId="24" borderId="9" xfId="0" applyNumberFormat="1" applyFont="1" applyFill="1" applyBorder="1" applyAlignment="1">
      <alignment horizontal="right" wrapText="1"/>
    </xf>
    <xf numFmtId="165" fontId="4" fillId="24" borderId="47" xfId="0" applyNumberFormat="1" applyFont="1" applyFill="1" applyBorder="1"/>
    <xf numFmtId="167" fontId="0" fillId="0" borderId="0" xfId="0" applyNumberFormat="1"/>
    <xf numFmtId="4" fontId="4" fillId="0" borderId="0" xfId="0" applyNumberFormat="1" applyFont="1"/>
    <xf numFmtId="0" fontId="0" fillId="0" borderId="0" xfId="0" applyAlignment="1">
      <alignment vertical="top"/>
    </xf>
    <xf numFmtId="4" fontId="4" fillId="0" borderId="0" xfId="31" applyNumberFormat="1" applyFont="1"/>
    <xf numFmtId="165" fontId="0" fillId="0" borderId="0" xfId="0" applyNumberFormat="1"/>
    <xf numFmtId="4" fontId="8" fillId="0" borderId="21" xfId="0" applyNumberFormat="1" applyFont="1" applyBorder="1"/>
    <xf numFmtId="164" fontId="29" fillId="0" borderId="0" xfId="0" applyNumberFormat="1" applyFont="1"/>
    <xf numFmtId="2" fontId="29" fillId="0" borderId="0" xfId="0" applyNumberFormat="1" applyFont="1"/>
    <xf numFmtId="164" fontId="8" fillId="0" borderId="0" xfId="0" applyNumberFormat="1" applyFont="1" applyAlignment="1">
      <alignment horizontal="right" wrapText="1"/>
    </xf>
    <xf numFmtId="164" fontId="27" fillId="0" borderId="0" xfId="31" applyNumberFormat="1" applyFont="1" applyAlignment="1">
      <alignment horizontal="left"/>
    </xf>
    <xf numFmtId="164" fontId="20" fillId="0" borderId="0" xfId="31" applyNumberFormat="1" applyAlignment="1">
      <alignment horizontal="left"/>
    </xf>
    <xf numFmtId="169" fontId="0" fillId="0" borderId="0" xfId="0" applyNumberFormat="1"/>
    <xf numFmtId="0" fontId="4" fillId="0" borderId="0" xfId="0" applyFont="1"/>
    <xf numFmtId="0" fontId="4" fillId="24" borderId="14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wrapText="1"/>
    </xf>
    <xf numFmtId="0" fontId="4" fillId="24" borderId="36" xfId="0" applyFont="1" applyFill="1" applyBorder="1" applyAlignment="1">
      <alignment wrapText="1"/>
    </xf>
    <xf numFmtId="0" fontId="4" fillId="24" borderId="23" xfId="0" applyFont="1" applyFill="1" applyBorder="1" applyAlignment="1">
      <alignment horizontal="left" wrapText="1"/>
    </xf>
    <xf numFmtId="0" fontId="4" fillId="24" borderId="54" xfId="0" applyFont="1" applyFill="1" applyBorder="1" applyAlignment="1">
      <alignment wrapText="1"/>
    </xf>
    <xf numFmtId="0" fontId="4" fillId="24" borderId="17" xfId="0" applyFont="1" applyFill="1" applyBorder="1" applyAlignment="1">
      <alignment horizontal="left" wrapText="1"/>
    </xf>
    <xf numFmtId="0" fontId="4" fillId="24" borderId="37" xfId="0" applyFont="1" applyFill="1" applyBorder="1" applyAlignment="1">
      <alignment wrapText="1"/>
    </xf>
    <xf numFmtId="0" fontId="4" fillId="24" borderId="10" xfId="0" applyFont="1" applyFill="1" applyBorder="1" applyAlignment="1">
      <alignment horizontal="center"/>
    </xf>
    <xf numFmtId="0" fontId="4" fillId="24" borderId="14" xfId="0" applyFont="1" applyFill="1" applyBorder="1" applyAlignment="1">
      <alignment wrapText="1"/>
    </xf>
    <xf numFmtId="0" fontId="4" fillId="24" borderId="23" xfId="0" applyFont="1" applyFill="1" applyBorder="1" applyAlignment="1">
      <alignment wrapText="1"/>
    </xf>
    <xf numFmtId="0" fontId="4" fillId="24" borderId="24" xfId="0" applyFont="1" applyFill="1" applyBorder="1" applyAlignment="1">
      <alignment wrapText="1"/>
    </xf>
    <xf numFmtId="0" fontId="4" fillId="24" borderId="14" xfId="0" applyFont="1" applyFill="1" applyBorder="1" applyAlignment="1">
      <alignment horizontal="left"/>
    </xf>
    <xf numFmtId="0" fontId="4" fillId="24" borderId="23" xfId="0" applyFont="1" applyFill="1" applyBorder="1" applyAlignment="1">
      <alignment horizontal="left"/>
    </xf>
    <xf numFmtId="0" fontId="4" fillId="24" borderId="17" xfId="0" applyFont="1" applyFill="1" applyBorder="1" applyAlignment="1">
      <alignment horizontal="left"/>
    </xf>
    <xf numFmtId="0" fontId="4" fillId="24" borderId="16" xfId="0" applyFont="1" applyFill="1" applyBorder="1" applyAlignment="1">
      <alignment wrapText="1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wrapText="1"/>
    </xf>
    <xf numFmtId="170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9" fillId="24" borderId="80" xfId="0" applyFont="1" applyFill="1" applyBorder="1" applyAlignment="1">
      <alignment wrapText="1"/>
    </xf>
    <xf numFmtId="0" fontId="9" fillId="24" borderId="81" xfId="0" applyFont="1" applyFill="1" applyBorder="1" applyAlignment="1">
      <alignment wrapText="1"/>
    </xf>
    <xf numFmtId="0" fontId="8" fillId="24" borderId="80" xfId="0" applyFont="1" applyFill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164" fontId="8" fillId="0" borderId="0" xfId="31" applyNumberFormat="1" applyFont="1"/>
    <xf numFmtId="4" fontId="8" fillId="0" borderId="0" xfId="31" applyNumberFormat="1" applyFont="1"/>
    <xf numFmtId="172" fontId="4" fillId="0" borderId="0" xfId="0" applyNumberFormat="1" applyFont="1"/>
    <xf numFmtId="167" fontId="4" fillId="0" borderId="0" xfId="0" applyNumberFormat="1" applyFont="1"/>
    <xf numFmtId="173" fontId="0" fillId="0" borderId="0" xfId="0" applyNumberFormat="1"/>
    <xf numFmtId="164" fontId="27" fillId="0" borderId="0" xfId="31" applyNumberFormat="1" applyFont="1" applyAlignment="1">
      <alignment horizontal="center"/>
    </xf>
    <xf numFmtId="0" fontId="4" fillId="24" borderId="8" xfId="0" applyFont="1" applyFill="1" applyBorder="1" applyAlignment="1">
      <alignment horizontal="center"/>
    </xf>
    <xf numFmtId="0" fontId="8" fillId="0" borderId="0" xfId="31" applyFont="1"/>
    <xf numFmtId="4" fontId="4" fillId="0" borderId="0" xfId="0" quotePrefix="1" applyNumberFormat="1" applyFont="1"/>
    <xf numFmtId="170" fontId="4" fillId="0" borderId="0" xfId="0" quotePrefix="1" applyNumberFormat="1" applyFont="1"/>
    <xf numFmtId="164" fontId="29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8" fillId="0" borderId="0" xfId="0" applyNumberFormat="1" applyFont="1" applyAlignment="1">
      <alignment horizontal="right"/>
    </xf>
    <xf numFmtId="4" fontId="27" fillId="0" borderId="0" xfId="31" applyNumberFormat="1" applyFont="1" applyAlignment="1">
      <alignment horizontal="center"/>
    </xf>
    <xf numFmtId="164" fontId="8" fillId="24" borderId="34" xfId="0" applyNumberFormat="1" applyFont="1" applyFill="1" applyBorder="1" applyAlignment="1">
      <alignment horizontal="right" wrapText="1"/>
    </xf>
    <xf numFmtId="0" fontId="4" fillId="24" borderId="30" xfId="0" applyFont="1" applyFill="1" applyBorder="1" applyAlignment="1">
      <alignment wrapText="1"/>
    </xf>
    <xf numFmtId="0" fontId="4" fillId="24" borderId="29" xfId="0" applyFont="1" applyFill="1" applyBorder="1" applyAlignment="1">
      <alignment horizontal="left"/>
    </xf>
    <xf numFmtId="0" fontId="41" fillId="0" borderId="0" xfId="0" applyFont="1"/>
    <xf numFmtId="4" fontId="4" fillId="24" borderId="73" xfId="0" applyNumberFormat="1" applyFont="1" applyFill="1" applyBorder="1"/>
    <xf numFmtId="0" fontId="4" fillId="24" borderId="80" xfId="0" applyFont="1" applyFill="1" applyBorder="1" applyAlignment="1">
      <alignment wrapText="1"/>
    </xf>
    <xf numFmtId="0" fontId="4" fillId="24" borderId="81" xfId="0" applyFont="1" applyFill="1" applyBorder="1" applyAlignment="1">
      <alignment wrapText="1"/>
    </xf>
    <xf numFmtId="170" fontId="4" fillId="0" borderId="0" xfId="0" applyNumberFormat="1" applyFont="1"/>
    <xf numFmtId="4" fontId="41" fillId="0" borderId="0" xfId="0" applyNumberFormat="1" applyFont="1"/>
    <xf numFmtId="4" fontId="40" fillId="0" borderId="0" xfId="0" applyNumberFormat="1" applyFont="1"/>
    <xf numFmtId="0" fontId="4" fillId="0" borderId="15" xfId="0" applyFont="1" applyBorder="1" applyAlignment="1">
      <alignment wrapText="1"/>
    </xf>
    <xf numFmtId="15" fontId="8" fillId="24" borderId="89" xfId="0" quotePrefix="1" applyNumberFormat="1" applyFont="1" applyFill="1" applyBorder="1" applyAlignment="1">
      <alignment horizontal="center" wrapText="1"/>
    </xf>
    <xf numFmtId="164" fontId="0" fillId="0" borderId="0" xfId="0" quotePrefix="1" applyNumberFormat="1"/>
    <xf numFmtId="164" fontId="4" fillId="0" borderId="0" xfId="0" applyNumberFormat="1" applyFont="1"/>
    <xf numFmtId="14" fontId="28" fillId="0" borderId="41" xfId="31" applyNumberFormat="1" applyFont="1" applyBorder="1" applyAlignment="1">
      <alignment horizontal="center"/>
    </xf>
    <xf numFmtId="14" fontId="28" fillId="0" borderId="42" xfId="31" applyNumberFormat="1" applyFont="1" applyBorder="1" applyAlignment="1">
      <alignment horizontal="center"/>
    </xf>
    <xf numFmtId="15" fontId="8" fillId="24" borderId="9" xfId="0" quotePrefix="1" applyNumberFormat="1" applyFont="1" applyFill="1" applyBorder="1" applyAlignment="1">
      <alignment horizontal="center" wrapText="1"/>
    </xf>
    <xf numFmtId="15" fontId="8" fillId="24" borderId="18" xfId="0" quotePrefix="1" applyNumberFormat="1" applyFont="1" applyFill="1" applyBorder="1" applyAlignment="1">
      <alignment horizontal="center" wrapText="1"/>
    </xf>
    <xf numFmtId="0" fontId="46" fillId="0" borderId="0" xfId="0" applyFont="1"/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wrapText="1"/>
    </xf>
    <xf numFmtId="164" fontId="8" fillId="0" borderId="52" xfId="0" applyNumberFormat="1" applyFont="1" applyBorder="1" applyAlignment="1">
      <alignment horizontal="right" wrapText="1"/>
    </xf>
    <xf numFmtId="164" fontId="8" fillId="0" borderId="22" xfId="0" applyNumberFormat="1" applyFont="1" applyBorder="1" applyAlignment="1">
      <alignment horizontal="right" wrapText="1"/>
    </xf>
    <xf numFmtId="164" fontId="4" fillId="0" borderId="22" xfId="0" applyNumberFormat="1" applyFont="1" applyBorder="1" applyAlignment="1">
      <alignment horizontal="right" wrapText="1"/>
    </xf>
    <xf numFmtId="164" fontId="8" fillId="24" borderId="47" xfId="0" applyNumberFormat="1" applyFont="1" applyFill="1" applyBorder="1" applyAlignment="1">
      <alignment horizontal="right" wrapText="1"/>
    </xf>
    <xf numFmtId="166" fontId="4" fillId="24" borderId="33" xfId="0" applyNumberFormat="1" applyFont="1" applyFill="1" applyBorder="1"/>
    <xf numFmtId="164" fontId="4" fillId="24" borderId="0" xfId="0" applyNumberFormat="1" applyFont="1" applyFill="1" applyAlignment="1">
      <alignment wrapText="1"/>
    </xf>
    <xf numFmtId="164" fontId="48" fillId="24" borderId="0" xfId="0" applyNumberFormat="1" applyFont="1" applyFill="1" applyAlignment="1">
      <alignment wrapText="1"/>
    </xf>
    <xf numFmtId="4" fontId="40" fillId="0" borderId="0" xfId="0" applyNumberFormat="1" applyFont="1" applyAlignment="1">
      <alignment horizontal="right"/>
    </xf>
    <xf numFmtId="4" fontId="41" fillId="0" borderId="0" xfId="0" applyNumberFormat="1" applyFont="1" applyAlignment="1">
      <alignment horizontal="right"/>
    </xf>
    <xf numFmtId="164" fontId="41" fillId="0" borderId="0" xfId="0" applyNumberFormat="1" applyFont="1"/>
    <xf numFmtId="0" fontId="29" fillId="0" borderId="0" xfId="0" applyFont="1"/>
    <xf numFmtId="4" fontId="8" fillId="24" borderId="11" xfId="0" quotePrefix="1" applyNumberFormat="1" applyFont="1" applyFill="1" applyBorder="1" applyAlignment="1">
      <alignment horizontal="center" wrapText="1"/>
    </xf>
    <xf numFmtId="4" fontId="0" fillId="0" borderId="0" xfId="86" applyNumberFormat="1" applyFont="1"/>
    <xf numFmtId="4" fontId="4" fillId="0" borderId="0" xfId="0" applyNumberFormat="1" applyFont="1" applyAlignment="1">
      <alignment horizontal="right"/>
    </xf>
    <xf numFmtId="4" fontId="4" fillId="24" borderId="79" xfId="0" applyNumberFormat="1" applyFont="1" applyFill="1" applyBorder="1"/>
    <xf numFmtId="166" fontId="4" fillId="24" borderId="86" xfId="0" applyNumberFormat="1" applyFont="1" applyFill="1" applyBorder="1"/>
    <xf numFmtId="165" fontId="4" fillId="24" borderId="87" xfId="0" applyNumberFormat="1" applyFont="1" applyFill="1" applyBorder="1"/>
    <xf numFmtId="165" fontId="4" fillId="24" borderId="22" xfId="0" applyNumberFormat="1" applyFont="1" applyFill="1" applyBorder="1"/>
    <xf numFmtId="166" fontId="4" fillId="24" borderId="47" xfId="0" applyNumberFormat="1" applyFont="1" applyFill="1" applyBorder="1"/>
    <xf numFmtId="165" fontId="4" fillId="24" borderId="78" xfId="0" applyNumberFormat="1" applyFont="1" applyFill="1" applyBorder="1"/>
    <xf numFmtId="166" fontId="4" fillId="24" borderId="79" xfId="0" applyNumberFormat="1" applyFont="1" applyFill="1" applyBorder="1"/>
    <xf numFmtId="165" fontId="4" fillId="24" borderId="42" xfId="0" applyNumberFormat="1" applyFont="1" applyFill="1" applyBorder="1"/>
    <xf numFmtId="165" fontId="4" fillId="0" borderId="78" xfId="0" applyNumberFormat="1" applyFont="1" applyBorder="1"/>
    <xf numFmtId="168" fontId="4" fillId="0" borderId="22" xfId="0" applyNumberFormat="1" applyFont="1" applyBorder="1" applyAlignment="1">
      <alignment horizontal="right" wrapText="1"/>
    </xf>
    <xf numFmtId="0" fontId="4" fillId="0" borderId="14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4" xfId="0" applyFont="1" applyBorder="1" applyAlignment="1">
      <alignment wrapText="1"/>
    </xf>
    <xf numFmtId="164" fontId="8" fillId="24" borderId="50" xfId="0" applyNumberFormat="1" applyFont="1" applyFill="1" applyBorder="1" applyAlignment="1">
      <alignment horizontal="right" wrapText="1"/>
    </xf>
    <xf numFmtId="164" fontId="8" fillId="24" borderId="48" xfId="0" applyNumberFormat="1" applyFont="1" applyFill="1" applyBorder="1" applyAlignment="1">
      <alignment horizontal="right" wrapText="1"/>
    </xf>
    <xf numFmtId="164" fontId="4" fillId="24" borderId="48" xfId="0" applyNumberFormat="1" applyFont="1" applyFill="1" applyBorder="1" applyAlignment="1">
      <alignment horizontal="right" wrapText="1"/>
    </xf>
    <xf numFmtId="164" fontId="8" fillId="24" borderId="56" xfId="0" applyNumberFormat="1" applyFont="1" applyFill="1" applyBorder="1" applyAlignment="1">
      <alignment horizontal="right" wrapText="1"/>
    </xf>
    <xf numFmtId="164" fontId="8" fillId="24" borderId="10" xfId="0" applyNumberFormat="1" applyFont="1" applyFill="1" applyBorder="1" applyAlignment="1">
      <alignment horizontal="right" wrapText="1"/>
    </xf>
    <xf numFmtId="166" fontId="4" fillId="24" borderId="49" xfId="0" applyNumberFormat="1" applyFont="1" applyFill="1" applyBorder="1"/>
    <xf numFmtId="165" fontId="4" fillId="24" borderId="48" xfId="0" applyNumberFormat="1" applyFont="1" applyFill="1" applyBorder="1"/>
    <xf numFmtId="4" fontId="4" fillId="24" borderId="55" xfId="0" applyNumberFormat="1" applyFont="1" applyFill="1" applyBorder="1"/>
    <xf numFmtId="4" fontId="52" fillId="0" borderId="41" xfId="91" applyNumberFormat="1" applyFont="1" applyBorder="1" applyAlignment="1" applyProtection="1">
      <alignment horizontal="center" vertical="center" wrapText="1"/>
      <protection locked="0"/>
    </xf>
    <xf numFmtId="4" fontId="52" fillId="0" borderId="90" xfId="91" applyNumberFormat="1" applyFont="1" applyBorder="1" applyAlignment="1" applyProtection="1">
      <alignment horizontal="center" vertical="center" wrapText="1"/>
      <protection locked="0"/>
    </xf>
    <xf numFmtId="166" fontId="4" fillId="24" borderId="32" xfId="0" applyNumberFormat="1" applyFont="1" applyFill="1" applyBorder="1"/>
    <xf numFmtId="165" fontId="4" fillId="24" borderId="88" xfId="0" applyNumberFormat="1" applyFont="1" applyFill="1" applyBorder="1"/>
    <xf numFmtId="0" fontId="30" fillId="0" borderId="0" xfId="38"/>
    <xf numFmtId="4" fontId="47" fillId="0" borderId="0" xfId="97" applyNumberFormat="1"/>
    <xf numFmtId="164" fontId="53" fillId="0" borderId="0" xfId="31" applyNumberFormat="1" applyFont="1"/>
    <xf numFmtId="4" fontId="54" fillId="0" borderId="0" xfId="31" applyNumberFormat="1" applyFont="1"/>
    <xf numFmtId="4" fontId="55" fillId="0" borderId="0" xfId="31" applyNumberFormat="1" applyFont="1"/>
    <xf numFmtId="0" fontId="55" fillId="0" borderId="0" xfId="31" applyFont="1" applyAlignment="1">
      <alignment horizontal="center"/>
    </xf>
    <xf numFmtId="174" fontId="8" fillId="0" borderId="52" xfId="0" applyNumberFormat="1" applyFont="1" applyBorder="1" applyAlignment="1">
      <alignment horizontal="right" wrapText="1"/>
    </xf>
    <xf numFmtId="174" fontId="8" fillId="0" borderId="22" xfId="0" applyNumberFormat="1" applyFont="1" applyBorder="1" applyAlignment="1">
      <alignment horizontal="right" wrapText="1"/>
    </xf>
    <xf numFmtId="174" fontId="4" fillId="0" borderId="22" xfId="0" applyNumberFormat="1" applyFont="1" applyBorder="1" applyAlignment="1">
      <alignment horizontal="right" wrapText="1"/>
    </xf>
    <xf numFmtId="174" fontId="4" fillId="0" borderId="47" xfId="0" applyNumberFormat="1" applyFont="1" applyBorder="1" applyAlignment="1">
      <alignment horizontal="right" wrapText="1"/>
    </xf>
    <xf numFmtId="4" fontId="4" fillId="0" borderId="52" xfId="0" applyNumberFormat="1" applyFont="1" applyBorder="1"/>
    <xf numFmtId="174" fontId="8" fillId="24" borderId="20" xfId="0" applyNumberFormat="1" applyFont="1" applyFill="1" applyBorder="1" applyAlignment="1">
      <alignment horizontal="right" wrapText="1"/>
    </xf>
    <xf numFmtId="174" fontId="8" fillId="24" borderId="21" xfId="0" applyNumberFormat="1" applyFont="1" applyFill="1" applyBorder="1" applyAlignment="1">
      <alignment horizontal="right" wrapText="1"/>
    </xf>
    <xf numFmtId="174" fontId="4" fillId="0" borderId="73" xfId="0" applyNumberFormat="1" applyFont="1" applyBorder="1" applyAlignment="1">
      <alignment horizontal="right" wrapText="1"/>
    </xf>
    <xf numFmtId="174" fontId="4" fillId="0" borderId="79" xfId="0" applyNumberFormat="1" applyFont="1" applyBorder="1" applyAlignment="1">
      <alignment horizontal="right" wrapText="1"/>
    </xf>
    <xf numFmtId="174" fontId="4" fillId="24" borderId="73" xfId="0" applyNumberFormat="1" applyFont="1" applyFill="1" applyBorder="1" applyAlignment="1">
      <alignment horizontal="right" wrapText="1"/>
    </xf>
    <xf numFmtId="174" fontId="4" fillId="24" borderId="74" xfId="0" applyNumberFormat="1" applyFont="1" applyFill="1" applyBorder="1" applyAlignment="1">
      <alignment horizontal="right" wrapText="1"/>
    </xf>
    <xf numFmtId="174" fontId="8" fillId="24" borderId="73" xfId="0" applyNumberFormat="1" applyFont="1" applyFill="1" applyBorder="1" applyAlignment="1">
      <alignment horizontal="right" wrapText="1"/>
    </xf>
    <xf numFmtId="174" fontId="4" fillId="24" borderId="16" xfId="0" applyNumberFormat="1" applyFont="1" applyFill="1" applyBorder="1" applyAlignment="1">
      <alignment horizontal="right" wrapText="1"/>
    </xf>
    <xf numFmtId="174" fontId="8" fillId="24" borderId="18" xfId="0" applyNumberFormat="1" applyFont="1" applyFill="1" applyBorder="1" applyAlignment="1">
      <alignment horizontal="right" wrapText="1"/>
    </xf>
    <xf numFmtId="174" fontId="8" fillId="24" borderId="9" xfId="0" applyNumberFormat="1" applyFont="1" applyFill="1" applyBorder="1" applyAlignment="1">
      <alignment horizontal="right" wrapText="1"/>
    </xf>
    <xf numFmtId="174" fontId="8" fillId="24" borderId="50" xfId="0" applyNumberFormat="1" applyFont="1" applyFill="1" applyBorder="1" applyAlignment="1">
      <alignment horizontal="right" wrapText="1"/>
    </xf>
    <xf numFmtId="174" fontId="8" fillId="24" borderId="34" xfId="0" applyNumberFormat="1" applyFont="1" applyFill="1" applyBorder="1" applyAlignment="1">
      <alignment horizontal="right" wrapText="1"/>
    </xf>
    <xf numFmtId="174" fontId="8" fillId="24" borderId="48" xfId="0" applyNumberFormat="1" applyFont="1" applyFill="1" applyBorder="1" applyAlignment="1">
      <alignment horizontal="right" wrapText="1"/>
    </xf>
    <xf numFmtId="174" fontId="4" fillId="24" borderId="48" xfId="0" applyNumberFormat="1" applyFont="1" applyFill="1" applyBorder="1" applyAlignment="1">
      <alignment horizontal="right" wrapText="1"/>
    </xf>
    <xf numFmtId="174" fontId="4" fillId="24" borderId="56" xfId="0" applyNumberFormat="1" applyFont="1" applyFill="1" applyBorder="1" applyAlignment="1">
      <alignment horizontal="right" wrapText="1"/>
    </xf>
    <xf numFmtId="174" fontId="8" fillId="24" borderId="56" xfId="0" applyNumberFormat="1" applyFont="1" applyFill="1" applyBorder="1" applyAlignment="1">
      <alignment horizontal="right" wrapText="1"/>
    </xf>
    <xf numFmtId="174" fontId="8" fillId="24" borderId="47" xfId="0" applyNumberFormat="1" applyFont="1" applyFill="1" applyBorder="1" applyAlignment="1">
      <alignment horizontal="right" wrapText="1"/>
    </xf>
    <xf numFmtId="174" fontId="8" fillId="24" borderId="10" xfId="0" applyNumberFormat="1" applyFont="1" applyFill="1" applyBorder="1" applyAlignment="1">
      <alignment horizontal="right" wrapText="1"/>
    </xf>
    <xf numFmtId="174" fontId="5" fillId="24" borderId="0" xfId="0" applyNumberFormat="1" applyFont="1" applyFill="1" applyAlignment="1">
      <alignment wrapText="1"/>
    </xf>
    <xf numFmtId="174" fontId="4" fillId="24" borderId="0" xfId="0" applyNumberFormat="1" applyFont="1" applyFill="1" applyAlignment="1">
      <alignment wrapText="1"/>
    </xf>
    <xf numFmtId="165" fontId="4" fillId="24" borderId="75" xfId="0" applyNumberFormat="1" applyFont="1" applyFill="1" applyBorder="1"/>
    <xf numFmtId="4" fontId="4" fillId="24" borderId="77" xfId="0" applyNumberFormat="1" applyFont="1" applyFill="1" applyBorder="1"/>
    <xf numFmtId="165" fontId="4" fillId="24" borderId="76" xfId="0" applyNumberFormat="1" applyFont="1" applyFill="1" applyBorder="1"/>
    <xf numFmtId="165" fontId="4" fillId="0" borderId="74" xfId="0" applyNumberFormat="1" applyFont="1" applyBorder="1"/>
    <xf numFmtId="165" fontId="4" fillId="0" borderId="77" xfId="0" applyNumberFormat="1" applyFont="1" applyBorder="1"/>
    <xf numFmtId="165" fontId="4" fillId="0" borderId="16" xfId="0" applyNumberFormat="1" applyFont="1" applyBorder="1"/>
    <xf numFmtId="165" fontId="4" fillId="24" borderId="86" xfId="0" applyNumberFormat="1" applyFont="1" applyFill="1" applyBorder="1"/>
    <xf numFmtId="15" fontId="8" fillId="0" borderId="18" xfId="0" quotePrefix="1" applyNumberFormat="1" applyFont="1" applyBorder="1" applyAlignment="1">
      <alignment horizontal="center" wrapText="1"/>
    </xf>
    <xf numFmtId="174" fontId="4" fillId="24" borderId="88" xfId="0" applyNumberFormat="1" applyFont="1" applyFill="1" applyBorder="1" applyAlignment="1">
      <alignment horizontal="right" wrapText="1"/>
    </xf>
    <xf numFmtId="174" fontId="4" fillId="24" borderId="87" xfId="0" applyNumberFormat="1" applyFont="1" applyFill="1" applyBorder="1" applyAlignment="1">
      <alignment horizontal="right" wrapText="1"/>
    </xf>
    <xf numFmtId="174" fontId="8" fillId="24" borderId="88" xfId="0" applyNumberFormat="1" applyFont="1" applyFill="1" applyBorder="1" applyAlignment="1">
      <alignment horizontal="right" wrapText="1"/>
    </xf>
    <xf numFmtId="174" fontId="4" fillId="24" borderId="91" xfId="0" applyNumberFormat="1" applyFont="1" applyFill="1" applyBorder="1" applyAlignment="1">
      <alignment horizontal="right" wrapText="1"/>
    </xf>
    <xf numFmtId="174" fontId="8" fillId="24" borderId="89" xfId="0" applyNumberFormat="1" applyFont="1" applyFill="1" applyBorder="1" applyAlignment="1">
      <alignment horizontal="right" wrapText="1"/>
    </xf>
    <xf numFmtId="166" fontId="4" fillId="24" borderId="88" xfId="0" applyNumberFormat="1" applyFont="1" applyFill="1" applyBorder="1"/>
    <xf numFmtId="4" fontId="8" fillId="0" borderId="20" xfId="0" applyNumberFormat="1" applyFont="1" applyBorder="1" applyAlignment="1">
      <alignment horizontal="right" wrapText="1"/>
    </xf>
    <xf numFmtId="4" fontId="8" fillId="24" borderId="21" xfId="0" applyNumberFormat="1" applyFont="1" applyFill="1" applyBorder="1" applyAlignment="1">
      <alignment horizontal="right" wrapText="1"/>
    </xf>
    <xf numFmtId="4" fontId="4" fillId="0" borderId="73" xfId="0" applyNumberFormat="1" applyFont="1" applyBorder="1" applyAlignment="1">
      <alignment horizontal="right" wrapText="1"/>
    </xf>
    <xf numFmtId="4" fontId="4" fillId="0" borderId="79" xfId="0" applyNumberFormat="1" applyFont="1" applyBorder="1" applyAlignment="1">
      <alignment horizontal="right" wrapText="1"/>
    </xf>
    <xf numFmtId="4" fontId="4" fillId="24" borderId="79" xfId="0" applyNumberFormat="1" applyFont="1" applyFill="1" applyBorder="1" applyAlignment="1">
      <alignment horizontal="right" wrapText="1"/>
    </xf>
    <xf numFmtId="4" fontId="4" fillId="0" borderId="74" xfId="0" applyNumberFormat="1" applyFont="1" applyBorder="1" applyAlignment="1">
      <alignment horizontal="right" wrapText="1"/>
    </xf>
    <xf numFmtId="4" fontId="4" fillId="24" borderId="86" xfId="0" applyNumberFormat="1" applyFont="1" applyFill="1" applyBorder="1" applyAlignment="1">
      <alignment horizontal="right" wrapText="1"/>
    </xf>
    <xf numFmtId="4" fontId="8" fillId="0" borderId="73" xfId="0" applyNumberFormat="1" applyFont="1" applyBorder="1" applyAlignment="1">
      <alignment horizontal="right" wrapText="1"/>
    </xf>
    <xf numFmtId="4" fontId="8" fillId="24" borderId="79" xfId="0" applyNumberFormat="1" applyFont="1" applyFill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4" fillId="24" borderId="33" xfId="0" applyNumberFormat="1" applyFont="1" applyFill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8" fillId="24" borderId="9" xfId="0" applyNumberFormat="1" applyFont="1" applyFill="1" applyBorder="1" applyAlignment="1">
      <alignment horizontal="right" wrapText="1"/>
    </xf>
    <xf numFmtId="174" fontId="8" fillId="0" borderId="50" xfId="0" applyNumberFormat="1" applyFont="1" applyBorder="1" applyAlignment="1">
      <alignment horizontal="right" wrapText="1"/>
    </xf>
    <xf numFmtId="174" fontId="8" fillId="0" borderId="34" xfId="0" applyNumberFormat="1" applyFont="1" applyBorder="1" applyAlignment="1">
      <alignment horizontal="right" wrapText="1"/>
    </xf>
    <xf numFmtId="174" fontId="8" fillId="0" borderId="48" xfId="0" applyNumberFormat="1" applyFont="1" applyBorder="1" applyAlignment="1">
      <alignment horizontal="right" wrapText="1"/>
    </xf>
    <xf numFmtId="174" fontId="4" fillId="0" borderId="48" xfId="0" applyNumberFormat="1" applyFont="1" applyBorder="1" applyAlignment="1">
      <alignment horizontal="right" wrapText="1"/>
    </xf>
    <xf numFmtId="174" fontId="4" fillId="0" borderId="56" xfId="0" applyNumberFormat="1" applyFont="1" applyBorder="1" applyAlignment="1">
      <alignment horizontal="right" wrapText="1"/>
    </xf>
    <xf numFmtId="174" fontId="8" fillId="0" borderId="56" xfId="0" applyNumberFormat="1" applyFont="1" applyBorder="1" applyAlignment="1">
      <alignment horizontal="right" wrapText="1"/>
    </xf>
    <xf numFmtId="174" fontId="8" fillId="0" borderId="47" xfId="0" applyNumberFormat="1" applyFont="1" applyBorder="1" applyAlignment="1">
      <alignment horizontal="right" wrapText="1"/>
    </xf>
    <xf numFmtId="174" fontId="8" fillId="0" borderId="10" xfId="0" applyNumberFormat="1" applyFont="1" applyBorder="1" applyAlignment="1">
      <alignment horizontal="right" wrapText="1"/>
    </xf>
    <xf numFmtId="174" fontId="8" fillId="0" borderId="9" xfId="0" applyNumberFormat="1" applyFont="1" applyBorder="1" applyAlignment="1">
      <alignment horizontal="right" wrapText="1"/>
    </xf>
    <xf numFmtId="4" fontId="8" fillId="0" borderId="13" xfId="0" applyNumberFormat="1" applyFont="1" applyBorder="1"/>
    <xf numFmtId="165" fontId="4" fillId="0" borderId="48" xfId="0" applyNumberFormat="1" applyFont="1" applyBorder="1"/>
    <xf numFmtId="165" fontId="4" fillId="0" borderId="22" xfId="0" applyNumberFormat="1" applyFont="1" applyBorder="1"/>
    <xf numFmtId="165" fontId="4" fillId="0" borderId="47" xfId="0" applyNumberFormat="1" applyFont="1" applyBorder="1"/>
    <xf numFmtId="4" fontId="4" fillId="0" borderId="55" xfId="0" applyNumberFormat="1" applyFont="1" applyBorder="1"/>
    <xf numFmtId="166" fontId="4" fillId="0" borderId="47" xfId="0" applyNumberFormat="1" applyFont="1" applyBorder="1"/>
    <xf numFmtId="166" fontId="4" fillId="0" borderId="49" xfId="0" applyNumberFormat="1" applyFont="1" applyBorder="1"/>
    <xf numFmtId="166" fontId="4" fillId="0" borderId="32" xfId="0" applyNumberFormat="1" applyFont="1" applyBorder="1"/>
    <xf numFmtId="174" fontId="4" fillId="24" borderId="79" xfId="0" applyNumberFormat="1" applyFont="1" applyFill="1" applyBorder="1" applyAlignment="1">
      <alignment horizontal="right" wrapText="1"/>
    </xf>
    <xf numFmtId="174" fontId="4" fillId="24" borderId="86" xfId="0" applyNumberFormat="1" applyFont="1" applyFill="1" applyBorder="1" applyAlignment="1">
      <alignment horizontal="right" wrapText="1"/>
    </xf>
    <xf numFmtId="174" fontId="8" fillId="24" borderId="79" xfId="0" applyNumberFormat="1" applyFont="1" applyFill="1" applyBorder="1" applyAlignment="1">
      <alignment horizontal="right" wrapText="1"/>
    </xf>
    <xf numFmtId="174" fontId="4" fillId="24" borderId="33" xfId="0" applyNumberFormat="1" applyFont="1" applyFill="1" applyBorder="1" applyAlignment="1">
      <alignment horizontal="right" wrapText="1"/>
    </xf>
    <xf numFmtId="165" fontId="4" fillId="0" borderId="88" xfId="0" applyNumberFormat="1" applyFont="1" applyBorder="1"/>
    <xf numFmtId="10" fontId="8" fillId="24" borderId="88" xfId="33" applyNumberFormat="1" applyFont="1" applyFill="1" applyBorder="1"/>
    <xf numFmtId="4" fontId="8" fillId="24" borderId="50" xfId="0" applyNumberFormat="1" applyFont="1" applyFill="1" applyBorder="1" applyAlignment="1">
      <alignment horizontal="right" wrapText="1"/>
    </xf>
    <xf numFmtId="4" fontId="8" fillId="24" borderId="34" xfId="0" applyNumberFormat="1" applyFont="1" applyFill="1" applyBorder="1" applyAlignment="1">
      <alignment horizontal="right" wrapText="1"/>
    </xf>
    <xf numFmtId="4" fontId="8" fillId="24" borderId="48" xfId="0" applyNumberFormat="1" applyFont="1" applyFill="1" applyBorder="1" applyAlignment="1">
      <alignment horizontal="right" wrapText="1"/>
    </xf>
    <xf numFmtId="4" fontId="8" fillId="0" borderId="88" xfId="0" applyNumberFormat="1" applyFont="1" applyBorder="1"/>
    <xf numFmtId="4" fontId="4" fillId="24" borderId="48" xfId="0" applyNumberFormat="1" applyFont="1" applyFill="1" applyBorder="1" applyAlignment="1">
      <alignment horizontal="right" wrapText="1"/>
    </xf>
    <xf numFmtId="4" fontId="4" fillId="0" borderId="88" xfId="0" applyNumberFormat="1" applyFont="1" applyBorder="1"/>
    <xf numFmtId="4" fontId="4" fillId="24" borderId="56" xfId="0" applyNumberFormat="1" applyFont="1" applyFill="1" applyBorder="1" applyAlignment="1">
      <alignment horizontal="right" wrapText="1"/>
    </xf>
    <xf numFmtId="4" fontId="8" fillId="24" borderId="56" xfId="0" applyNumberFormat="1" applyFont="1" applyFill="1" applyBorder="1" applyAlignment="1">
      <alignment horizontal="right" wrapText="1"/>
    </xf>
    <xf numFmtId="4" fontId="8" fillId="24" borderId="47" xfId="0" applyNumberFormat="1" applyFont="1" applyFill="1" applyBorder="1" applyAlignment="1">
      <alignment horizontal="right" wrapText="1"/>
    </xf>
    <xf numFmtId="4" fontId="8" fillId="24" borderId="10" xfId="0" applyNumberFormat="1" applyFont="1" applyFill="1" applyBorder="1" applyAlignment="1">
      <alignment horizontal="right" wrapText="1"/>
    </xf>
    <xf numFmtId="165" fontId="4" fillId="0" borderId="88" xfId="0" quotePrefix="1" applyNumberFormat="1" applyFont="1" applyBorder="1"/>
    <xf numFmtId="165" fontId="4" fillId="24" borderId="33" xfId="0" applyNumberFormat="1" applyFont="1" applyFill="1" applyBorder="1"/>
    <xf numFmtId="165" fontId="4" fillId="0" borderId="28" xfId="0" applyNumberFormat="1" applyFont="1" applyBorder="1"/>
    <xf numFmtId="165" fontId="4" fillId="24" borderId="32" xfId="0" applyNumberFormat="1" applyFont="1" applyFill="1" applyBorder="1"/>
    <xf numFmtId="165" fontId="4" fillId="24" borderId="22" xfId="0" applyNumberFormat="1" applyFont="1" applyFill="1" applyBorder="1" applyAlignment="1">
      <alignment horizontal="right"/>
    </xf>
    <xf numFmtId="166" fontId="4" fillId="24" borderId="86" xfId="0" applyNumberFormat="1" applyFont="1" applyFill="1" applyBorder="1" applyAlignment="1">
      <alignment horizontal="right"/>
    </xf>
    <xf numFmtId="4" fontId="4" fillId="24" borderId="75" xfId="0" applyNumberFormat="1" applyFont="1" applyFill="1" applyBorder="1"/>
    <xf numFmtId="174" fontId="8" fillId="24" borderId="11" xfId="0" applyNumberFormat="1" applyFont="1" applyFill="1" applyBorder="1" applyAlignment="1">
      <alignment horizontal="right" wrapText="1"/>
    </xf>
    <xf numFmtId="174" fontId="8" fillId="0" borderId="73" xfId="0" applyNumberFormat="1" applyFont="1" applyBorder="1" applyAlignment="1">
      <alignment horizontal="right" wrapText="1"/>
    </xf>
    <xf numFmtId="174" fontId="4" fillId="0" borderId="74" xfId="0" applyNumberFormat="1" applyFont="1" applyBorder="1" applyAlignment="1">
      <alignment horizontal="right" wrapText="1"/>
    </xf>
    <xf numFmtId="174" fontId="8" fillId="24" borderId="74" xfId="0" applyNumberFormat="1" applyFont="1" applyFill="1" applyBorder="1" applyAlignment="1">
      <alignment horizontal="right" wrapText="1"/>
    </xf>
    <xf numFmtId="165" fontId="4" fillId="24" borderId="73" xfId="0" applyNumberFormat="1" applyFont="1" applyFill="1" applyBorder="1"/>
    <xf numFmtId="165" fontId="4" fillId="24" borderId="79" xfId="0" applyNumberFormat="1" applyFont="1" applyFill="1" applyBorder="1"/>
    <xf numFmtId="165" fontId="4" fillId="0" borderId="73" xfId="0" applyNumberFormat="1" applyFont="1" applyBorder="1"/>
    <xf numFmtId="165" fontId="4" fillId="0" borderId="79" xfId="0" applyNumberFormat="1" applyFont="1" applyBorder="1"/>
    <xf numFmtId="166" fontId="4" fillId="24" borderId="92" xfId="0" applyNumberFormat="1" applyFont="1" applyFill="1" applyBorder="1"/>
    <xf numFmtId="4" fontId="8" fillId="0" borderId="52" xfId="0" applyNumberFormat="1" applyFont="1" applyBorder="1" applyAlignment="1">
      <alignment horizontal="right" wrapText="1"/>
    </xf>
    <xf numFmtId="4" fontId="8" fillId="0" borderId="22" xfId="0" applyNumberFormat="1" applyFont="1" applyBorder="1" applyAlignment="1">
      <alignment horizontal="right" wrapText="1"/>
    </xf>
    <xf numFmtId="4" fontId="4" fillId="0" borderId="22" xfId="0" applyNumberFormat="1" applyFont="1" applyBorder="1" applyAlignment="1">
      <alignment horizontal="right" wrapText="1"/>
    </xf>
    <xf numFmtId="4" fontId="4" fillId="0" borderId="47" xfId="0" applyNumberFormat="1" applyFont="1" applyBorder="1" applyAlignment="1">
      <alignment horizontal="right" wrapText="1"/>
    </xf>
    <xf numFmtId="165" fontId="4" fillId="0" borderId="28" xfId="81" applyNumberFormat="1" applyBorder="1" applyAlignment="1">
      <alignment horizontal="right" vertical="top"/>
    </xf>
    <xf numFmtId="165" fontId="4" fillId="0" borderId="32" xfId="81" applyNumberFormat="1" applyBorder="1" applyAlignment="1">
      <alignment horizontal="right" vertical="top"/>
    </xf>
    <xf numFmtId="165" fontId="4" fillId="0" borderId="78" xfId="81" applyNumberFormat="1" applyBorder="1" applyAlignment="1">
      <alignment horizontal="right" vertical="top"/>
    </xf>
    <xf numFmtId="165" fontId="4" fillId="0" borderId="87" xfId="81" applyNumberFormat="1" applyBorder="1" applyAlignment="1">
      <alignment horizontal="right" vertical="top"/>
    </xf>
    <xf numFmtId="174" fontId="8" fillId="24" borderId="93" xfId="0" applyNumberFormat="1" applyFont="1" applyFill="1" applyBorder="1" applyAlignment="1">
      <alignment horizontal="right" wrapText="1"/>
    </xf>
    <xf numFmtId="174" fontId="4" fillId="0" borderId="88" xfId="0" applyNumberFormat="1" applyFont="1" applyBorder="1" applyAlignment="1">
      <alignment horizontal="right" wrapText="1"/>
    </xf>
    <xf numFmtId="165" fontId="4" fillId="0" borderId="42" xfId="81" applyNumberFormat="1" applyBorder="1" applyAlignment="1">
      <alignment horizontal="right" vertical="top"/>
    </xf>
    <xf numFmtId="165" fontId="4" fillId="0" borderId="46" xfId="81" applyNumberFormat="1" applyBorder="1" applyAlignment="1">
      <alignment horizontal="right" vertical="top"/>
    </xf>
    <xf numFmtId="4" fontId="4" fillId="0" borderId="48" xfId="0" applyNumberFormat="1" applyFont="1" applyBorder="1" applyAlignment="1">
      <alignment horizontal="right" wrapText="1"/>
    </xf>
    <xf numFmtId="0" fontId="6" fillId="24" borderId="0" xfId="0" applyFont="1" applyFill="1" applyAlignment="1">
      <alignment horizontal="center"/>
    </xf>
    <xf numFmtId="0" fontId="31" fillId="24" borderId="0" xfId="0" applyFont="1" applyFill="1" applyAlignment="1">
      <alignment horizontal="left"/>
    </xf>
    <xf numFmtId="0" fontId="31" fillId="24" borderId="0" xfId="0" applyFont="1" applyFill="1" applyAlignment="1">
      <alignment horizontal="left" vertical="center" wrapText="1"/>
    </xf>
    <xf numFmtId="0" fontId="6" fillId="24" borderId="44" xfId="0" applyFont="1" applyFill="1" applyBorder="1" applyAlignment="1">
      <alignment horizontal="center" wrapText="1"/>
    </xf>
    <xf numFmtId="0" fontId="6" fillId="24" borderId="0" xfId="0" applyFont="1" applyFill="1" applyAlignment="1">
      <alignment horizontal="center" wrapText="1"/>
    </xf>
    <xf numFmtId="0" fontId="4" fillId="0" borderId="0" xfId="0" applyFont="1"/>
    <xf numFmtId="0" fontId="4" fillId="0" borderId="44" xfId="0" applyFont="1" applyBorder="1" applyAlignment="1">
      <alignment horizontal="center" wrapText="1"/>
    </xf>
    <xf numFmtId="0" fontId="8" fillId="24" borderId="7" xfId="0" applyFont="1" applyFill="1" applyBorder="1" applyAlignment="1">
      <alignment wrapText="1"/>
    </xf>
    <xf numFmtId="0" fontId="8" fillId="24" borderId="8" xfId="0" applyFont="1" applyFill="1" applyBorder="1" applyAlignment="1">
      <alignment wrapText="1"/>
    </xf>
    <xf numFmtId="0" fontId="0" fillId="0" borderId="0" xfId="0"/>
    <xf numFmtId="0" fontId="0" fillId="0" borderId="44" xfId="0" applyBorder="1" applyAlignment="1">
      <alignment horizontal="center" wrapText="1"/>
    </xf>
    <xf numFmtId="0" fontId="8" fillId="24" borderId="51" xfId="0" applyFont="1" applyFill="1" applyBorder="1" applyAlignment="1">
      <alignment wrapText="1"/>
    </xf>
    <xf numFmtId="0" fontId="8" fillId="24" borderId="5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4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44" xfId="0" applyBorder="1" applyAlignment="1">
      <alignment wrapText="1"/>
    </xf>
    <xf numFmtId="0" fontId="8" fillId="24" borderId="7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horizontal="center" wrapText="1"/>
    </xf>
    <xf numFmtId="0" fontId="8" fillId="24" borderId="10" xfId="0" applyFont="1" applyFill="1" applyBorder="1" applyAlignment="1">
      <alignment wrapText="1"/>
    </xf>
    <xf numFmtId="174" fontId="6" fillId="24" borderId="44" xfId="0" applyNumberFormat="1" applyFont="1" applyFill="1" applyBorder="1" applyAlignment="1">
      <alignment horizontal="center" wrapText="1"/>
    </xf>
    <xf numFmtId="4" fontId="5" fillId="24" borderId="74" xfId="0" applyNumberFormat="1" applyFont="1" applyFill="1" applyBorder="1" applyAlignment="1">
      <alignment horizontal="center" wrapText="1"/>
    </xf>
    <xf numFmtId="4" fontId="5" fillId="24" borderId="87" xfId="0" applyNumberFormat="1" applyFont="1" applyFill="1" applyBorder="1" applyAlignment="1">
      <alignment horizontal="center" wrapText="1"/>
    </xf>
    <xf numFmtId="0" fontId="4" fillId="24" borderId="94" xfId="0" applyFont="1" applyFill="1" applyBorder="1" applyAlignment="1">
      <alignment horizontal="left"/>
    </xf>
    <xf numFmtId="0" fontId="4" fillId="24" borderId="74" xfId="0" applyFont="1" applyFill="1" applyBorder="1" applyAlignment="1">
      <alignment wrapText="1"/>
    </xf>
    <xf numFmtId="4" fontId="4" fillId="24" borderId="74" xfId="0" applyNumberFormat="1" applyFont="1" applyFill="1" applyBorder="1"/>
    <xf numFmtId="10" fontId="4" fillId="24" borderId="87" xfId="33" applyNumberFormat="1" applyFont="1" applyFill="1" applyBorder="1"/>
    <xf numFmtId="0" fontId="4" fillId="24" borderId="94" xfId="0" applyFont="1" applyFill="1" applyBorder="1"/>
    <xf numFmtId="10" fontId="4" fillId="24" borderId="87" xfId="33" applyNumberFormat="1" applyFont="1" applyFill="1" applyBorder="1" applyAlignment="1"/>
    <xf numFmtId="0" fontId="4" fillId="24" borderId="95" xfId="0" applyFont="1" applyFill="1" applyBorder="1" applyAlignment="1">
      <alignment horizontal="left"/>
    </xf>
    <xf numFmtId="0" fontId="4" fillId="24" borderId="73" xfId="0" applyFont="1" applyFill="1" applyBorder="1" applyAlignment="1">
      <alignment wrapText="1"/>
    </xf>
    <xf numFmtId="10" fontId="4" fillId="24" borderId="88" xfId="33" applyNumberFormat="1" applyFont="1" applyFill="1" applyBorder="1"/>
    <xf numFmtId="0" fontId="4" fillId="24" borderId="95" xfId="0" applyFont="1" applyFill="1" applyBorder="1"/>
    <xf numFmtId="10" fontId="4" fillId="24" borderId="88" xfId="33" applyNumberFormat="1" applyFont="1" applyFill="1" applyBorder="1" applyAlignment="1"/>
    <xf numFmtId="0" fontId="8" fillId="24" borderId="95" xfId="0" applyFont="1" applyFill="1" applyBorder="1" applyAlignment="1">
      <alignment horizontal="left"/>
    </xf>
    <xf numFmtId="0" fontId="8" fillId="24" borderId="73" xfId="0" applyFont="1" applyFill="1" applyBorder="1" applyAlignment="1">
      <alignment wrapText="1"/>
    </xf>
    <xf numFmtId="4" fontId="8" fillId="24" borderId="73" xfId="0" applyNumberFormat="1" applyFont="1" applyFill="1" applyBorder="1"/>
    <xf numFmtId="0" fontId="4" fillId="24" borderId="92" xfId="0" applyFont="1" applyFill="1" applyBorder="1" applyAlignment="1">
      <alignment wrapText="1"/>
    </xf>
    <xf numFmtId="4" fontId="4" fillId="24" borderId="92" xfId="0" applyNumberFormat="1" applyFont="1" applyFill="1" applyBorder="1"/>
    <xf numFmtId="10" fontId="4" fillId="24" borderId="91" xfId="33" applyNumberFormat="1" applyFont="1" applyFill="1" applyBorder="1"/>
    <xf numFmtId="4" fontId="30" fillId="0" borderId="0" xfId="38" applyNumberFormat="1"/>
  </cellXfs>
  <cellStyles count="98">
    <cellStyle name="=D:\WINNT\SYSTEM32\COMMAND.COM" xfId="61" xr:uid="{00000000-0005-0000-0000-000000000000}"/>
    <cellStyle name="20% - Accent1" xfId="1" xr:uid="{00000000-0005-0000-0000-000001000000}"/>
    <cellStyle name="20% - Accent2" xfId="2" xr:uid="{00000000-0005-0000-0000-000002000000}"/>
    <cellStyle name="20% - Accent3" xfId="3" xr:uid="{00000000-0005-0000-0000-000003000000}"/>
    <cellStyle name="20% - Accent4" xfId="4" xr:uid="{00000000-0005-0000-0000-000004000000}"/>
    <cellStyle name="20% - Accent5" xfId="5" xr:uid="{00000000-0005-0000-0000-000005000000}"/>
    <cellStyle name="20% - Accent6" xfId="6" xr:uid="{00000000-0005-0000-0000-000006000000}"/>
    <cellStyle name="40% - Accent1" xfId="7" xr:uid="{00000000-0005-0000-0000-00000D000000}"/>
    <cellStyle name="40% - Accent2" xfId="8" xr:uid="{00000000-0005-0000-0000-00000E000000}"/>
    <cellStyle name="40% - Accent3" xfId="9" xr:uid="{00000000-0005-0000-0000-00000F000000}"/>
    <cellStyle name="40% - Accent4" xfId="10" xr:uid="{00000000-0005-0000-0000-000010000000}"/>
    <cellStyle name="40% - Accent5" xfId="11" xr:uid="{00000000-0005-0000-0000-000011000000}"/>
    <cellStyle name="40% - Accent6" xfId="12" xr:uid="{00000000-0005-0000-0000-000012000000}"/>
    <cellStyle name="60% - Accent1" xfId="13" xr:uid="{00000000-0005-0000-0000-000019000000}"/>
    <cellStyle name="60% - Accent2" xfId="14" xr:uid="{00000000-0005-0000-0000-00001A000000}"/>
    <cellStyle name="60% - Accent3" xfId="15" xr:uid="{00000000-0005-0000-0000-00001B000000}"/>
    <cellStyle name="60% - Accent4" xfId="16" xr:uid="{00000000-0005-0000-0000-00001C000000}"/>
    <cellStyle name="60% - Accent5" xfId="17" xr:uid="{00000000-0005-0000-0000-00001D000000}"/>
    <cellStyle name="60% - Accent6" xfId="18" xr:uid="{00000000-0005-0000-0000-00001E000000}"/>
    <cellStyle name="Accent1" xfId="19" xr:uid="{00000000-0005-0000-0000-000025000000}"/>
    <cellStyle name="Accent2" xfId="20" xr:uid="{00000000-0005-0000-0000-000026000000}"/>
    <cellStyle name="Accent3" xfId="21" xr:uid="{00000000-0005-0000-0000-000027000000}"/>
    <cellStyle name="Accent4" xfId="22" xr:uid="{00000000-0005-0000-0000-000028000000}"/>
    <cellStyle name="Accent5" xfId="23" xr:uid="{00000000-0005-0000-0000-000029000000}"/>
    <cellStyle name="Accent6" xfId="24" xr:uid="{00000000-0005-0000-0000-00002A000000}"/>
    <cellStyle name="Bad" xfId="37" xr:uid="{00000000-0005-0000-0000-000031000000}"/>
    <cellStyle name="Calculation" xfId="32" xr:uid="{00000000-0005-0000-0000-000032000000}"/>
    <cellStyle name="Check Cell" xfId="25" xr:uid="{00000000-0005-0000-0000-000033000000}"/>
    <cellStyle name="Dane wejściowe" xfId="52" builtinId="20" customBuiltin="1"/>
    <cellStyle name="Dane wejściowe 2" xfId="43" xr:uid="{00000000-0005-0000-0000-000035000000}"/>
    <cellStyle name="Dane wejściowe 2 2" xfId="49" xr:uid="{00000000-0005-0000-0000-000036000000}"/>
    <cellStyle name="Dane wejściowe 2 2 2" xfId="62" xr:uid="{00000000-0005-0000-0000-000037000000}"/>
    <cellStyle name="Dane wejściowe 2 3" xfId="72" xr:uid="{00000000-0005-0000-0000-000038000000}"/>
    <cellStyle name="Dane wejściowe 3" xfId="77" xr:uid="{00000000-0005-0000-0000-000039000000}"/>
    <cellStyle name="Dane wyjściowe" xfId="54" builtinId="21" customBuiltin="1"/>
    <cellStyle name="Dane wyjściowe 2" xfId="42" xr:uid="{00000000-0005-0000-0000-00003B000000}"/>
    <cellStyle name="Dane wyjściowe 2 2" xfId="48" xr:uid="{00000000-0005-0000-0000-00003C000000}"/>
    <cellStyle name="Dane wyjściowe 2 2 2" xfId="63" xr:uid="{00000000-0005-0000-0000-00003D000000}"/>
    <cellStyle name="Dane wyjściowe 2 3" xfId="73" xr:uid="{00000000-0005-0000-0000-00003E000000}"/>
    <cellStyle name="Dane wyjściowe 3" xfId="68" xr:uid="{00000000-0005-0000-0000-00003F000000}"/>
    <cellStyle name="Dobry" xfId="51" builtinId="26" customBuiltin="1"/>
    <cellStyle name="Dziesiętny" xfId="86" builtinId="3"/>
    <cellStyle name="Dziesiętny 2" xfId="94" xr:uid="{00000000-0005-0000-0000-000042000000}"/>
    <cellStyle name="Explanatory Text" xfId="34" xr:uid="{00000000-0005-0000-0000-000043000000}"/>
    <cellStyle name="Heading 1" xfId="26" xr:uid="{00000000-0005-0000-0000-000045000000}"/>
    <cellStyle name="Heading 2" xfId="27" xr:uid="{00000000-0005-0000-0000-000046000000}"/>
    <cellStyle name="Heading 3" xfId="28" xr:uid="{00000000-0005-0000-0000-000047000000}"/>
    <cellStyle name="Heading 4" xfId="29" xr:uid="{00000000-0005-0000-0000-000048000000}"/>
    <cellStyle name="Komórka połączona" xfId="53" builtinId="24" customBuiltin="1"/>
    <cellStyle name="Neutral" xfId="30" xr:uid="{00000000-0005-0000-0000-000051000000}"/>
    <cellStyle name="Normalny" xfId="0" builtinId="0"/>
    <cellStyle name="Normalny 10" xfId="93" xr:uid="{00000000-0005-0000-0000-000055000000}"/>
    <cellStyle name="Normalny 2" xfId="38" xr:uid="{00000000-0005-0000-0000-000056000000}"/>
    <cellStyle name="Normalny 2 2" xfId="83" xr:uid="{00000000-0005-0000-0000-000057000000}"/>
    <cellStyle name="Normalny 2 2 2" xfId="91" xr:uid="{00000000-0005-0000-0000-000058000000}"/>
    <cellStyle name="Normalny 2 3" xfId="95" xr:uid="{00000000-0005-0000-0000-000059000000}"/>
    <cellStyle name="Normalny 2 4" xfId="89" xr:uid="{00000000-0005-0000-0000-00005A000000}"/>
    <cellStyle name="Normalny 2_1.2" xfId="96" xr:uid="{00000000-0005-0000-0000-00005B000000}"/>
    <cellStyle name="Normalny 3" xfId="44" xr:uid="{00000000-0005-0000-0000-00005C000000}"/>
    <cellStyle name="Normalny 3 2" xfId="82" xr:uid="{00000000-0005-0000-0000-00005D000000}"/>
    <cellStyle name="Normalny 3 3" xfId="92" xr:uid="{00000000-0005-0000-0000-00005E000000}"/>
    <cellStyle name="Normalny 4" xfId="50" xr:uid="{00000000-0005-0000-0000-00005F000000}"/>
    <cellStyle name="Normalny 4 2" xfId="71" xr:uid="{00000000-0005-0000-0000-000060000000}"/>
    <cellStyle name="Normalny 4 3" xfId="88" xr:uid="{00000000-0005-0000-0000-000061000000}"/>
    <cellStyle name="Normalny 5" xfId="57" xr:uid="{00000000-0005-0000-0000-000062000000}"/>
    <cellStyle name="Normalny 5 2" xfId="78" xr:uid="{00000000-0005-0000-0000-000063000000}"/>
    <cellStyle name="Normalny 50" xfId="90" xr:uid="{00000000-0005-0000-0000-000064000000}"/>
    <cellStyle name="Normalny 6" xfId="60" xr:uid="{00000000-0005-0000-0000-000065000000}"/>
    <cellStyle name="Normalny 7" xfId="80" xr:uid="{00000000-0005-0000-0000-000066000000}"/>
    <cellStyle name="Normalny 8" xfId="84" xr:uid="{00000000-0005-0000-0000-000067000000}"/>
    <cellStyle name="Normalny 9" xfId="87" xr:uid="{00000000-0005-0000-0000-000068000000}"/>
    <cellStyle name="Normalny_Arkusz1" xfId="31" xr:uid="{00000000-0005-0000-0000-000069000000}"/>
    <cellStyle name="Normalny_Arkusz1 2" xfId="81" xr:uid="{00000000-0005-0000-0000-00006A000000}"/>
    <cellStyle name="Normalny_obrotowka_062022" xfId="97" xr:uid="{00000000-0005-0000-0000-00006C000000}"/>
    <cellStyle name="Note" xfId="36" xr:uid="{00000000-0005-0000-0000-00006D000000}"/>
    <cellStyle name="Note 2" xfId="58" xr:uid="{00000000-0005-0000-0000-00006E000000}"/>
    <cellStyle name="Note 2 2" xfId="79" xr:uid="{00000000-0005-0000-0000-00006F000000}"/>
    <cellStyle name="Note 3" xfId="59" xr:uid="{00000000-0005-0000-0000-000070000000}"/>
    <cellStyle name="Obliczenia 2" xfId="41" xr:uid="{00000000-0005-0000-0000-000072000000}"/>
    <cellStyle name="Obliczenia 2 2" xfId="47" xr:uid="{00000000-0005-0000-0000-000073000000}"/>
    <cellStyle name="Obliczenia 2 2 2" xfId="64" xr:uid="{00000000-0005-0000-0000-000074000000}"/>
    <cellStyle name="Obliczenia 2 3" xfId="74" xr:uid="{00000000-0005-0000-0000-000075000000}"/>
    <cellStyle name="Obliczenia 3" xfId="76" xr:uid="{00000000-0005-0000-0000-000076000000}"/>
    <cellStyle name="Procentowy" xfId="33" builtinId="5"/>
    <cellStyle name="Procentowy 2" xfId="85" xr:uid="{00000000-0005-0000-0000-000079000000}"/>
    <cellStyle name="Suma" xfId="55" builtinId="25" customBuiltin="1"/>
    <cellStyle name="Suma 2" xfId="40" xr:uid="{00000000-0005-0000-0000-00007B000000}"/>
    <cellStyle name="Suma 2 2" xfId="46" xr:uid="{00000000-0005-0000-0000-00007C000000}"/>
    <cellStyle name="Suma 2 2 2" xfId="65" xr:uid="{00000000-0005-0000-0000-00007D000000}"/>
    <cellStyle name="Suma 2 3" xfId="67" xr:uid="{00000000-0005-0000-0000-00007E000000}"/>
    <cellStyle name="Suma 3" xfId="75" xr:uid="{00000000-0005-0000-0000-00007F000000}"/>
    <cellStyle name="Tekst ostrzeżenia" xfId="56" builtinId="11" customBuiltin="1"/>
    <cellStyle name="Title" xfId="35" xr:uid="{00000000-0005-0000-0000-000082000000}"/>
    <cellStyle name="Uwaga 2" xfId="39" xr:uid="{00000000-0005-0000-0000-000086000000}"/>
    <cellStyle name="Uwaga 2 2" xfId="45" xr:uid="{00000000-0005-0000-0000-000087000000}"/>
    <cellStyle name="Uwaga 2 2 2" xfId="66" xr:uid="{00000000-0005-0000-0000-000088000000}"/>
    <cellStyle name="Uwaga 2 3" xfId="70" xr:uid="{00000000-0005-0000-0000-000089000000}"/>
    <cellStyle name="Uwaga 3" xfId="69" xr:uid="{00000000-0005-0000-0000-00008A000000}"/>
  </cellStyles>
  <dxfs count="0"/>
  <tableStyles count="0" defaultTableStyle="TableStyleMedium9" defaultPivotStyle="PivotStyleLight16"/>
  <colors>
    <mruColors>
      <color rgb="FF00FF00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worksheet" Target="worksheets/sheet13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4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95"/>
  <sheetViews>
    <sheetView tabSelected="1" zoomScale="80" zoomScaleNormal="80" workbookViewId="0">
      <selection activeCell="G18" sqref="G18"/>
    </sheetView>
  </sheetViews>
  <sheetFormatPr defaultRowHeight="12.75"/>
  <cols>
    <col min="1" max="1" width="9.140625" style="68"/>
    <col min="2" max="2" width="5.28515625" style="68" bestFit="1" customWidth="1"/>
    <col min="3" max="3" width="75.42578125" style="68" customWidth="1"/>
    <col min="4" max="5" width="17.85546875" style="68" customWidth="1"/>
    <col min="6" max="6" width="7.42578125" customWidth="1"/>
    <col min="7" max="7" width="18.140625" bestFit="1" customWidth="1"/>
    <col min="8" max="8" width="16.85546875" customWidth="1"/>
    <col min="9" max="9" width="15.42578125" customWidth="1"/>
    <col min="10" max="10" width="16.140625" customWidth="1"/>
    <col min="11" max="11" width="19.5703125" customWidth="1"/>
    <col min="12" max="12" width="15.85546875" customWidth="1"/>
    <col min="20" max="20" width="16" bestFit="1" customWidth="1"/>
    <col min="22" max="22" width="16.140625" bestFit="1" customWidth="1"/>
    <col min="23" max="23" width="14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 customHeight="1">
      <c r="B6" s="348" t="s">
        <v>80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2.75" customHeight="1">
      <c r="B8" s="350" t="s">
        <v>17</v>
      </c>
      <c r="C8" s="350"/>
      <c r="D8" s="350"/>
      <c r="E8" s="350"/>
    </row>
    <row r="9" spans="2:12" ht="15.75" customHeight="1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264" t="s">
        <v>222</v>
      </c>
      <c r="E10" s="180" t="s">
        <v>244</v>
      </c>
      <c r="G10" s="61"/>
    </row>
    <row r="11" spans="2:12">
      <c r="B11" s="73" t="s">
        <v>2</v>
      </c>
      <c r="C11" s="21" t="s">
        <v>104</v>
      </c>
      <c r="D11" s="271">
        <v>119132173.26000001</v>
      </c>
      <c r="E11" s="272">
        <f>E12+E13+E14</f>
        <v>107673538.91999999</v>
      </c>
    </row>
    <row r="12" spans="2:12">
      <c r="B12" s="124" t="s">
        <v>3</v>
      </c>
      <c r="C12" s="126" t="s">
        <v>4</v>
      </c>
      <c r="D12" s="273">
        <v>117773610.48</v>
      </c>
      <c r="E12" s="274">
        <v>107644096.05999999</v>
      </c>
      <c r="G12" s="112"/>
    </row>
    <row r="13" spans="2:12" ht="12.75" customHeight="1">
      <c r="B13" s="124" t="s">
        <v>5</v>
      </c>
      <c r="C13" s="126" t="s">
        <v>6</v>
      </c>
      <c r="D13" s="273">
        <v>1358562.78</v>
      </c>
      <c r="E13" s="275">
        <v>0</v>
      </c>
      <c r="G13" s="61"/>
    </row>
    <row r="14" spans="2:12">
      <c r="B14" s="124" t="s">
        <v>7</v>
      </c>
      <c r="C14" s="126" t="s">
        <v>9</v>
      </c>
      <c r="D14" s="273">
        <v>0</v>
      </c>
      <c r="E14" s="275">
        <v>29442.86</v>
      </c>
      <c r="G14" s="56"/>
      <c r="H14" s="167"/>
    </row>
    <row r="15" spans="2:12">
      <c r="B15" s="124" t="s">
        <v>101</v>
      </c>
      <c r="C15" s="126" t="s">
        <v>10</v>
      </c>
      <c r="D15" s="273">
        <v>0</v>
      </c>
      <c r="E15" s="275">
        <v>29442.86</v>
      </c>
      <c r="G15" s="56"/>
    </row>
    <row r="16" spans="2:12">
      <c r="B16" s="127" t="s">
        <v>102</v>
      </c>
      <c r="C16" s="128" t="s">
        <v>11</v>
      </c>
      <c r="D16" s="276">
        <v>0</v>
      </c>
      <c r="E16" s="277">
        <v>0</v>
      </c>
    </row>
    <row r="17" spans="2:12">
      <c r="B17" s="8" t="s">
        <v>12</v>
      </c>
      <c r="C17" s="102" t="s">
        <v>64</v>
      </c>
      <c r="D17" s="278">
        <v>353684.91</v>
      </c>
      <c r="E17" s="279">
        <f>E18</f>
        <v>327994.01</v>
      </c>
    </row>
    <row r="18" spans="2:12">
      <c r="B18" s="124" t="s">
        <v>3</v>
      </c>
      <c r="C18" s="126" t="s">
        <v>10</v>
      </c>
      <c r="D18" s="276">
        <v>353684.91</v>
      </c>
      <c r="E18" s="277">
        <v>327994.01</v>
      </c>
    </row>
    <row r="19" spans="2:12" ht="15" customHeight="1">
      <c r="B19" s="124" t="s">
        <v>5</v>
      </c>
      <c r="C19" s="126" t="s">
        <v>103</v>
      </c>
      <c r="D19" s="273">
        <v>0</v>
      </c>
      <c r="E19" s="275">
        <v>0</v>
      </c>
    </row>
    <row r="20" spans="2:12" ht="13.5" thickBot="1">
      <c r="B20" s="129" t="s">
        <v>7</v>
      </c>
      <c r="C20" s="130" t="s">
        <v>13</v>
      </c>
      <c r="D20" s="280">
        <v>0</v>
      </c>
      <c r="E20" s="281">
        <v>0</v>
      </c>
      <c r="G20" s="56"/>
    </row>
    <row r="21" spans="2:12" ht="13.5" customHeight="1" thickBot="1">
      <c r="B21" s="353" t="s">
        <v>105</v>
      </c>
      <c r="C21" s="354"/>
      <c r="D21" s="282">
        <v>118778488.35000001</v>
      </c>
      <c r="E21" s="283">
        <f>E11-E17</f>
        <v>107345544.90999998</v>
      </c>
      <c r="F21" s="66"/>
      <c r="G21" s="66"/>
      <c r="H21" s="117"/>
      <c r="J21" s="159"/>
      <c r="K21" s="117"/>
    </row>
    <row r="22" spans="2:12">
      <c r="B22" s="3"/>
      <c r="C22" s="6"/>
      <c r="D22" s="7"/>
      <c r="E22" s="192"/>
      <c r="G22" s="61"/>
    </row>
    <row r="23" spans="2:12" ht="14.25" customHeight="1">
      <c r="B23" s="350" t="s">
        <v>99</v>
      </c>
      <c r="C23" s="350"/>
      <c r="D23" s="350"/>
      <c r="E23" s="350"/>
      <c r="G23" s="61"/>
    </row>
    <row r="24" spans="2:12" ht="16.5" customHeight="1" thickBot="1">
      <c r="B24" s="349" t="s">
        <v>100</v>
      </c>
      <c r="C24" s="349"/>
      <c r="D24" s="349"/>
      <c r="E24" s="349"/>
    </row>
    <row r="25" spans="2:12" ht="13.5" thickBot="1">
      <c r="B25" s="71"/>
      <c r="C25" s="131" t="s">
        <v>1</v>
      </c>
      <c r="D25" s="264" t="s">
        <v>222</v>
      </c>
      <c r="E25" s="180" t="s">
        <v>244</v>
      </c>
    </row>
    <row r="26" spans="2:12">
      <c r="B26" s="78" t="s">
        <v>14</v>
      </c>
      <c r="C26" s="79" t="s">
        <v>15</v>
      </c>
      <c r="D26" s="284">
        <v>129181125.67</v>
      </c>
      <c r="E26" s="285">
        <v>118778488.34999999</v>
      </c>
      <c r="G26" s="119"/>
    </row>
    <row r="27" spans="2:12">
      <c r="B27" s="183" t="s">
        <v>16</v>
      </c>
      <c r="C27" s="184" t="s">
        <v>106</v>
      </c>
      <c r="D27" s="286">
        <v>-11996656.539999995</v>
      </c>
      <c r="E27" s="232">
        <v>-16035682.359999999</v>
      </c>
      <c r="F27" s="61"/>
      <c r="G27" s="194"/>
      <c r="H27" s="172"/>
      <c r="I27" s="172"/>
      <c r="J27" s="172"/>
      <c r="K27" s="56"/>
      <c r="L27" s="56"/>
    </row>
    <row r="28" spans="2:12">
      <c r="B28" s="183" t="s">
        <v>17</v>
      </c>
      <c r="C28" s="184" t="s">
        <v>18</v>
      </c>
      <c r="D28" s="286">
        <v>5991017.3700000001</v>
      </c>
      <c r="E28" s="233">
        <v>7216988.1399999997</v>
      </c>
      <c r="F28" s="61"/>
      <c r="G28" s="194"/>
      <c r="H28" s="172"/>
      <c r="I28" s="172"/>
      <c r="J28" s="172"/>
    </row>
    <row r="29" spans="2:12">
      <c r="B29" s="211" t="s">
        <v>3</v>
      </c>
      <c r="C29" s="174" t="s">
        <v>19</v>
      </c>
      <c r="D29" s="287">
        <v>2852238.14</v>
      </c>
      <c r="E29" s="234">
        <v>2819008.29</v>
      </c>
      <c r="F29" s="61"/>
      <c r="G29" s="195"/>
      <c r="H29" s="172"/>
      <c r="I29" s="172"/>
      <c r="J29" s="172"/>
    </row>
    <row r="30" spans="2:12">
      <c r="B30" s="211" t="s">
        <v>5</v>
      </c>
      <c r="C30" s="174" t="s">
        <v>20</v>
      </c>
      <c r="D30" s="287">
        <v>0</v>
      </c>
      <c r="E30" s="234">
        <v>0</v>
      </c>
      <c r="F30" s="61"/>
      <c r="G30" s="195"/>
      <c r="H30" s="172"/>
      <c r="I30" s="172"/>
      <c r="J30" s="172"/>
    </row>
    <row r="31" spans="2:12">
      <c r="B31" s="211" t="s">
        <v>7</v>
      </c>
      <c r="C31" s="174" t="s">
        <v>21</v>
      </c>
      <c r="D31" s="287">
        <v>3138779.23</v>
      </c>
      <c r="E31" s="234">
        <v>4397979.8499999996</v>
      </c>
      <c r="F31" s="61"/>
      <c r="G31" s="195"/>
      <c r="H31" s="172"/>
      <c r="I31" s="172"/>
      <c r="J31" s="172"/>
    </row>
    <row r="32" spans="2:12">
      <c r="B32" s="185" t="s">
        <v>22</v>
      </c>
      <c r="C32" s="186" t="s">
        <v>23</v>
      </c>
      <c r="D32" s="286">
        <v>17987673.909999996</v>
      </c>
      <c r="E32" s="233">
        <v>23252670.5</v>
      </c>
      <c r="F32" s="61"/>
      <c r="G32" s="194"/>
      <c r="H32" s="172"/>
      <c r="I32" s="172"/>
      <c r="J32" s="172"/>
    </row>
    <row r="33" spans="2:23">
      <c r="B33" s="211" t="s">
        <v>3</v>
      </c>
      <c r="C33" s="174" t="s">
        <v>24</v>
      </c>
      <c r="D33" s="287">
        <v>12854100.42</v>
      </c>
      <c r="E33" s="234">
        <v>17150557.870000001</v>
      </c>
      <c r="F33" s="61"/>
      <c r="G33" s="195"/>
      <c r="H33" s="172"/>
      <c r="I33" s="172"/>
      <c r="J33" s="172"/>
    </row>
    <row r="34" spans="2:23">
      <c r="B34" s="211" t="s">
        <v>5</v>
      </c>
      <c r="C34" s="174" t="s">
        <v>25</v>
      </c>
      <c r="D34" s="287">
        <v>4038555.16</v>
      </c>
      <c r="E34" s="234">
        <v>5126094.38</v>
      </c>
      <c r="F34" s="61"/>
      <c r="G34" s="195"/>
      <c r="H34" s="172"/>
      <c r="I34" s="172"/>
      <c r="J34" s="172"/>
    </row>
    <row r="35" spans="2:23">
      <c r="B35" s="211" t="s">
        <v>7</v>
      </c>
      <c r="C35" s="174" t="s">
        <v>26</v>
      </c>
      <c r="D35" s="287">
        <v>959080.4</v>
      </c>
      <c r="E35" s="234">
        <v>802468.15</v>
      </c>
      <c r="F35" s="61"/>
      <c r="G35" s="195"/>
      <c r="H35" s="172"/>
      <c r="I35" s="172"/>
      <c r="J35" s="172"/>
    </row>
    <row r="36" spans="2:23">
      <c r="B36" s="211" t="s">
        <v>8</v>
      </c>
      <c r="C36" s="174" t="s">
        <v>27</v>
      </c>
      <c r="D36" s="287">
        <v>0</v>
      </c>
      <c r="E36" s="234">
        <v>0</v>
      </c>
      <c r="F36" s="61"/>
      <c r="G36" s="195"/>
      <c r="H36" s="172"/>
      <c r="I36" s="172"/>
      <c r="J36" s="172"/>
    </row>
    <row r="37" spans="2:23" ht="25.5">
      <c r="B37" s="211" t="s">
        <v>28</v>
      </c>
      <c r="C37" s="174" t="s">
        <v>29</v>
      </c>
      <c r="D37" s="287">
        <v>0</v>
      </c>
      <c r="E37" s="234">
        <v>0</v>
      </c>
      <c r="F37" s="61"/>
      <c r="G37" s="195"/>
      <c r="H37" s="172"/>
      <c r="I37" s="172"/>
      <c r="J37" s="172"/>
      <c r="T37" s="171"/>
    </row>
    <row r="38" spans="2:23">
      <c r="B38" s="211" t="s">
        <v>30</v>
      </c>
      <c r="C38" s="174" t="s">
        <v>31</v>
      </c>
      <c r="D38" s="287">
        <v>0</v>
      </c>
      <c r="E38" s="234">
        <v>0</v>
      </c>
      <c r="F38" s="61"/>
      <c r="G38" s="195"/>
      <c r="H38" s="172"/>
      <c r="I38" s="172"/>
      <c r="J38" s="172"/>
      <c r="T38" s="141"/>
    </row>
    <row r="39" spans="2:23">
      <c r="B39" s="212" t="s">
        <v>32</v>
      </c>
      <c r="C39" s="213" t="s">
        <v>33</v>
      </c>
      <c r="D39" s="288">
        <v>135937.93</v>
      </c>
      <c r="E39" s="235">
        <v>173550.1</v>
      </c>
      <c r="F39" s="61"/>
      <c r="G39" s="195"/>
      <c r="H39" s="172"/>
      <c r="I39" s="172"/>
      <c r="J39" s="172"/>
      <c r="T39" s="61"/>
      <c r="V39" s="56"/>
      <c r="W39" s="56">
        <f>V39-T39</f>
        <v>0</v>
      </c>
    </row>
    <row r="40" spans="2:23" ht="13.5" thickBot="1">
      <c r="B40" s="80" t="s">
        <v>34</v>
      </c>
      <c r="C40" s="81" t="s">
        <v>35</v>
      </c>
      <c r="D40" s="289">
        <v>1594019.22</v>
      </c>
      <c r="E40" s="290">
        <v>4602738.92</v>
      </c>
      <c r="G40" s="63"/>
      <c r="H40" s="61"/>
    </row>
    <row r="41" spans="2:23" ht="13.5" thickBot="1">
      <c r="B41" s="82" t="s">
        <v>36</v>
      </c>
      <c r="C41" s="83" t="s">
        <v>37</v>
      </c>
      <c r="D41" s="291">
        <v>118778488.35000001</v>
      </c>
      <c r="E41" s="292">
        <v>107345544.91</v>
      </c>
      <c r="F41" s="66"/>
      <c r="G41" s="56"/>
    </row>
    <row r="42" spans="2:23" ht="13.5" customHeight="1">
      <c r="B42" s="76"/>
      <c r="C42" s="76"/>
      <c r="D42" s="77"/>
      <c r="E42" s="77"/>
      <c r="F42" s="66"/>
      <c r="G42" s="176"/>
    </row>
    <row r="43" spans="2:23" ht="13.5">
      <c r="B43" s="350" t="s">
        <v>59</v>
      </c>
      <c r="C43" s="351"/>
      <c r="D43" s="351"/>
      <c r="E43" s="351"/>
      <c r="G43" s="61"/>
    </row>
    <row r="44" spans="2:23" ht="19.5" customHeight="1" thickBot="1">
      <c r="B44" s="349" t="s">
        <v>116</v>
      </c>
      <c r="C44" s="352"/>
      <c r="D44" s="352"/>
      <c r="E44" s="352"/>
      <c r="G44" s="61"/>
    </row>
    <row r="45" spans="2:23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23">
      <c r="B46" s="12" t="s">
        <v>17</v>
      </c>
      <c r="C46" s="21" t="s">
        <v>107</v>
      </c>
      <c r="D46" s="293"/>
      <c r="E46" s="116"/>
      <c r="G46" s="141"/>
    </row>
    <row r="47" spans="2:23">
      <c r="B47" s="135" t="s">
        <v>3</v>
      </c>
      <c r="C47" s="125" t="s">
        <v>39</v>
      </c>
      <c r="D47" s="294">
        <v>5751567.9347999999</v>
      </c>
      <c r="E47" s="295">
        <v>5218681.5176999997</v>
      </c>
      <c r="G47" s="141"/>
    </row>
    <row r="48" spans="2:23">
      <c r="B48" s="136" t="s">
        <v>5</v>
      </c>
      <c r="C48" s="134" t="s">
        <v>40</v>
      </c>
      <c r="D48" s="294">
        <v>5218681.5176999997</v>
      </c>
      <c r="E48" s="296">
        <v>4530361.0052036941</v>
      </c>
      <c r="G48" s="115"/>
      <c r="I48" s="115"/>
      <c r="J48" s="115"/>
    </row>
    <row r="49" spans="2:10">
      <c r="B49" s="100" t="s">
        <v>22</v>
      </c>
      <c r="C49" s="102" t="s">
        <v>108</v>
      </c>
      <c r="D49" s="297"/>
      <c r="E49" s="236"/>
    </row>
    <row r="50" spans="2:10">
      <c r="B50" s="135" t="s">
        <v>3</v>
      </c>
      <c r="C50" s="125" t="s">
        <v>39</v>
      </c>
      <c r="D50" s="294">
        <v>22.4602</v>
      </c>
      <c r="E50" s="298">
        <v>22.760300000000001</v>
      </c>
      <c r="G50" s="151"/>
    </row>
    <row r="51" spans="2:10">
      <c r="B51" s="135" t="s">
        <v>5</v>
      </c>
      <c r="C51" s="125" t="s">
        <v>109</v>
      </c>
      <c r="D51" s="294">
        <v>22.153500000000001</v>
      </c>
      <c r="E51" s="298">
        <v>22.760300000000001</v>
      </c>
      <c r="G51" s="123"/>
    </row>
    <row r="52" spans="2:10">
      <c r="B52" s="135" t="s">
        <v>7</v>
      </c>
      <c r="C52" s="125" t="s">
        <v>110</v>
      </c>
      <c r="D52" s="294">
        <v>22.760300000000001</v>
      </c>
      <c r="E52" s="298">
        <v>23.694700000000001</v>
      </c>
    </row>
    <row r="53" spans="2:10" ht="13.5" thickBot="1">
      <c r="B53" s="137" t="s">
        <v>8</v>
      </c>
      <c r="C53" s="138" t="s">
        <v>40</v>
      </c>
      <c r="D53" s="299">
        <v>22.760300000000001</v>
      </c>
      <c r="E53" s="300">
        <v>23.694700000000001</v>
      </c>
    </row>
    <row r="54" spans="2:10">
      <c r="B54" s="139"/>
      <c r="C54" s="140"/>
      <c r="D54" s="94"/>
      <c r="E54" s="94"/>
    </row>
    <row r="55" spans="2:10" ht="13.5">
      <c r="B55" s="350" t="s">
        <v>61</v>
      </c>
      <c r="C55" s="351"/>
      <c r="D55" s="351"/>
      <c r="E55" s="351"/>
    </row>
    <row r="56" spans="2:10" ht="15.75" customHeight="1" thickBot="1">
      <c r="B56" s="349" t="s">
        <v>111</v>
      </c>
      <c r="C56" s="352"/>
      <c r="D56" s="352"/>
      <c r="E56" s="352"/>
    </row>
    <row r="57" spans="2:10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10">
      <c r="B58" s="14" t="s">
        <v>17</v>
      </c>
      <c r="C58" s="104" t="s">
        <v>42</v>
      </c>
      <c r="D58" s="105">
        <v>107644096.05999999</v>
      </c>
      <c r="E58" s="22">
        <f>D58/E21</f>
        <v>1.0027812160276453</v>
      </c>
      <c r="J58" s="61"/>
    </row>
    <row r="59" spans="2:10" ht="25.5">
      <c r="B59" s="369" t="s">
        <v>3</v>
      </c>
      <c r="C59" s="370" t="s">
        <v>43</v>
      </c>
      <c r="D59" s="371">
        <v>107536875.95999999</v>
      </c>
      <c r="E59" s="372">
        <f>D59/E21</f>
        <v>1.0017823846360874</v>
      </c>
      <c r="J59" s="61"/>
    </row>
    <row r="60" spans="2:10">
      <c r="B60" s="373" t="s">
        <v>252</v>
      </c>
      <c r="C60" s="370" t="s">
        <v>253</v>
      </c>
      <c r="D60" s="371">
        <v>0</v>
      </c>
      <c r="E60" s="374">
        <v>0</v>
      </c>
      <c r="J60" s="61"/>
    </row>
    <row r="61" spans="2:10">
      <c r="B61" s="373" t="s">
        <v>254</v>
      </c>
      <c r="C61" s="370" t="s">
        <v>255</v>
      </c>
      <c r="D61" s="371">
        <v>0</v>
      </c>
      <c r="E61" s="374">
        <v>0</v>
      </c>
      <c r="G61" s="61"/>
      <c r="H61" s="61"/>
      <c r="I61" s="61"/>
      <c r="J61" s="61"/>
    </row>
    <row r="62" spans="2:10">
      <c r="B62" s="373" t="s">
        <v>256</v>
      </c>
      <c r="C62" s="370" t="s">
        <v>257</v>
      </c>
      <c r="D62" s="371">
        <v>0</v>
      </c>
      <c r="E62" s="374">
        <v>0</v>
      </c>
      <c r="G62" s="61"/>
      <c r="H62" s="61"/>
      <c r="I62" s="61"/>
      <c r="J62" s="61"/>
    </row>
    <row r="63" spans="2:10" ht="25.5">
      <c r="B63" s="375" t="s">
        <v>5</v>
      </c>
      <c r="C63" s="376" t="s">
        <v>44</v>
      </c>
      <c r="D63" s="168">
        <v>0</v>
      </c>
      <c r="E63" s="377">
        <v>0</v>
      </c>
      <c r="G63" s="61"/>
      <c r="H63" s="61"/>
      <c r="I63" s="61"/>
      <c r="J63" s="61"/>
    </row>
    <row r="64" spans="2:10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  <c r="H64" s="61"/>
      <c r="I64" s="61"/>
      <c r="J64" s="61"/>
    </row>
    <row r="65" spans="2:10" ht="13.5" customHeight="1">
      <c r="B65" s="378" t="s">
        <v>101</v>
      </c>
      <c r="C65" s="376" t="s">
        <v>258</v>
      </c>
      <c r="D65" s="168">
        <v>0</v>
      </c>
      <c r="E65" s="379">
        <v>0</v>
      </c>
      <c r="J65" s="61"/>
    </row>
    <row r="66" spans="2:10">
      <c r="B66" s="378" t="s">
        <v>102</v>
      </c>
      <c r="C66" s="376" t="s">
        <v>11</v>
      </c>
      <c r="D66" s="168">
        <v>0</v>
      </c>
      <c r="E66" s="379">
        <f>D66/E21</f>
        <v>0</v>
      </c>
      <c r="I66" s="61"/>
      <c r="J66" s="61"/>
    </row>
    <row r="67" spans="2:10">
      <c r="B67" s="375" t="s">
        <v>8</v>
      </c>
      <c r="C67" s="376" t="s">
        <v>46</v>
      </c>
      <c r="D67" s="168">
        <v>0</v>
      </c>
      <c r="E67" s="377">
        <v>0</v>
      </c>
      <c r="I67" s="61"/>
      <c r="J67" s="61"/>
    </row>
    <row r="68" spans="2:10">
      <c r="B68" s="378" t="s">
        <v>259</v>
      </c>
      <c r="C68" s="376" t="s">
        <v>258</v>
      </c>
      <c r="D68" s="168">
        <v>0</v>
      </c>
      <c r="E68" s="379">
        <v>0</v>
      </c>
      <c r="I68" s="61"/>
      <c r="J68" s="61"/>
    </row>
    <row r="69" spans="2:10">
      <c r="B69" s="378" t="s">
        <v>260</v>
      </c>
      <c r="C69" s="376" t="s">
        <v>11</v>
      </c>
      <c r="D69" s="168">
        <v>0</v>
      </c>
      <c r="E69" s="379">
        <v>0</v>
      </c>
      <c r="G69" s="61"/>
      <c r="J69" s="61"/>
    </row>
    <row r="70" spans="2:10">
      <c r="B70" s="375" t="s">
        <v>28</v>
      </c>
      <c r="C70" s="376" t="s">
        <v>47</v>
      </c>
      <c r="D70" s="168">
        <v>0</v>
      </c>
      <c r="E70" s="377">
        <v>0</v>
      </c>
      <c r="G70" s="61"/>
      <c r="J70" s="61"/>
    </row>
    <row r="71" spans="2:10">
      <c r="B71" s="369" t="s">
        <v>30</v>
      </c>
      <c r="C71" s="370" t="s">
        <v>48</v>
      </c>
      <c r="D71" s="371">
        <v>0</v>
      </c>
      <c r="E71" s="372">
        <v>0</v>
      </c>
      <c r="J71" s="61"/>
    </row>
    <row r="72" spans="2:10">
      <c r="B72" s="369" t="s">
        <v>261</v>
      </c>
      <c r="C72" s="370" t="s">
        <v>262</v>
      </c>
      <c r="D72" s="371">
        <f>D71</f>
        <v>0</v>
      </c>
      <c r="E72" s="372">
        <v>0</v>
      </c>
      <c r="J72" s="61"/>
    </row>
    <row r="73" spans="2:10">
      <c r="B73" s="369" t="s">
        <v>263</v>
      </c>
      <c r="C73" s="370" t="s">
        <v>264</v>
      </c>
      <c r="D73" s="371">
        <v>0</v>
      </c>
      <c r="E73" s="372">
        <v>0</v>
      </c>
      <c r="J73" s="61"/>
    </row>
    <row r="74" spans="2:10">
      <c r="B74" s="369" t="s">
        <v>32</v>
      </c>
      <c r="C74" s="370" t="s">
        <v>113</v>
      </c>
      <c r="D74" s="371">
        <v>0</v>
      </c>
      <c r="E74" s="372">
        <v>0</v>
      </c>
      <c r="G74" s="56"/>
      <c r="H74" s="56"/>
      <c r="J74" s="61"/>
    </row>
    <row r="75" spans="2:10">
      <c r="B75" s="369" t="s">
        <v>265</v>
      </c>
      <c r="C75" s="370" t="s">
        <v>266</v>
      </c>
      <c r="D75" s="371">
        <v>0</v>
      </c>
      <c r="E75" s="372">
        <v>0</v>
      </c>
      <c r="G75" s="56"/>
      <c r="J75" s="61"/>
    </row>
    <row r="76" spans="2:10">
      <c r="B76" s="369" t="s">
        <v>267</v>
      </c>
      <c r="C76" s="370" t="s">
        <v>268</v>
      </c>
      <c r="D76" s="371">
        <v>0</v>
      </c>
      <c r="E76" s="372">
        <v>0</v>
      </c>
      <c r="J76" s="61"/>
    </row>
    <row r="77" spans="2:10">
      <c r="B77" s="369" t="s">
        <v>269</v>
      </c>
      <c r="C77" s="370" t="s">
        <v>270</v>
      </c>
      <c r="D77" s="371">
        <v>0</v>
      </c>
      <c r="E77" s="372">
        <v>0</v>
      </c>
      <c r="J77" s="61"/>
    </row>
    <row r="78" spans="2:10">
      <c r="B78" s="369" t="s">
        <v>271</v>
      </c>
      <c r="C78" s="370" t="s">
        <v>272</v>
      </c>
      <c r="D78" s="371">
        <v>0</v>
      </c>
      <c r="E78" s="372">
        <v>0</v>
      </c>
    </row>
    <row r="79" spans="2:10">
      <c r="B79" s="369" t="s">
        <v>273</v>
      </c>
      <c r="C79" s="370" t="s">
        <v>274</v>
      </c>
      <c r="D79" s="371">
        <v>0</v>
      </c>
      <c r="E79" s="372">
        <v>0</v>
      </c>
    </row>
    <row r="80" spans="2:10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107220.1</v>
      </c>
      <c r="E87" s="377">
        <f>D87/E21</f>
        <v>9.9883139155793423E-4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29442.86</v>
      </c>
      <c r="E90" s="99">
        <f>D90/E21</f>
        <v>2.742811546085616E-4</v>
      </c>
    </row>
    <row r="91" spans="2:5">
      <c r="B91" s="108" t="s">
        <v>61</v>
      </c>
      <c r="C91" s="15" t="s">
        <v>64</v>
      </c>
      <c r="D91" s="16">
        <v>327994.01</v>
      </c>
      <c r="E91" s="17">
        <f>D91/E21</f>
        <v>3.0554971822537658E-3</v>
      </c>
    </row>
    <row r="92" spans="2:5">
      <c r="B92" s="380" t="s">
        <v>63</v>
      </c>
      <c r="C92" s="381" t="s">
        <v>65</v>
      </c>
      <c r="D92" s="382">
        <f>D58+D89+D90-D91</f>
        <v>107345544.90999998</v>
      </c>
      <c r="E92" s="306">
        <f>E58+E89+E90-E91</f>
        <v>1</v>
      </c>
    </row>
    <row r="93" spans="2:5">
      <c r="B93" s="375" t="s">
        <v>3</v>
      </c>
      <c r="C93" s="376" t="s">
        <v>66</v>
      </c>
      <c r="D93" s="168">
        <f>D92</f>
        <v>107345544.90999998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7:C57"/>
    <mergeCell ref="B2:E2"/>
    <mergeCell ref="B3:E3"/>
    <mergeCell ref="B5:E5"/>
    <mergeCell ref="B6:E6"/>
    <mergeCell ref="B9:E9"/>
    <mergeCell ref="B8:E8"/>
    <mergeCell ref="B23:E23"/>
    <mergeCell ref="B24:E24"/>
    <mergeCell ref="B43:E43"/>
    <mergeCell ref="B44:E44"/>
    <mergeCell ref="B55:E55"/>
    <mergeCell ref="B56:E56"/>
    <mergeCell ref="B21:C21"/>
  </mergeCells>
  <phoneticPr fontId="10" type="noConversion"/>
  <pageMargins left="0.47244094488188981" right="0.74803149606299213" top="0.47244094488188981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1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5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18853967.960000001</v>
      </c>
      <c r="E11" s="238">
        <f>SUM(E12:E14)</f>
        <v>23681562.309999999</v>
      </c>
      <c r="H11" s="61"/>
    </row>
    <row r="12" spans="2:12">
      <c r="B12" s="124" t="s">
        <v>3</v>
      </c>
      <c r="C12" s="169" t="s">
        <v>4</v>
      </c>
      <c r="D12" s="239">
        <v>18758490.919999998</v>
      </c>
      <c r="E12" s="240">
        <v>23658314.84</v>
      </c>
      <c r="G12" s="61"/>
      <c r="H12" s="61"/>
    </row>
    <row r="13" spans="2:12">
      <c r="B13" s="124" t="s">
        <v>5</v>
      </c>
      <c r="C13" s="169" t="s">
        <v>6</v>
      </c>
      <c r="D13" s="241">
        <v>87732.87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7744.17</v>
      </c>
      <c r="E14" s="301">
        <f>E15</f>
        <v>23247.47</v>
      </c>
      <c r="H14" s="61"/>
    </row>
    <row r="15" spans="2:12">
      <c r="B15" s="124" t="s">
        <v>101</v>
      </c>
      <c r="C15" s="169" t="s">
        <v>10</v>
      </c>
      <c r="D15" s="241">
        <v>7744.17</v>
      </c>
      <c r="E15" s="301">
        <v>23247.47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73795.960000000006</v>
      </c>
      <c r="E17" s="303">
        <f>E18</f>
        <v>44903.54</v>
      </c>
    </row>
    <row r="18" spans="2:11">
      <c r="B18" s="124" t="s">
        <v>3</v>
      </c>
      <c r="C18" s="169" t="s">
        <v>10</v>
      </c>
      <c r="D18" s="242">
        <v>73795.960000000006</v>
      </c>
      <c r="E18" s="302">
        <v>44903.54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18780172</v>
      </c>
      <c r="E21" s="246">
        <f>E11-E17</f>
        <v>23636658.77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3"/>
      <c r="G22" s="61"/>
    </row>
    <row r="23" spans="2:11" ht="15.75">
      <c r="B23" s="350"/>
      <c r="C23" s="359"/>
      <c r="D23" s="359"/>
      <c r="E23" s="359"/>
      <c r="G23" s="61"/>
    </row>
    <row r="24" spans="2:11" ht="18" customHeight="1" thickBot="1">
      <c r="B24" s="349" t="s">
        <v>100</v>
      </c>
      <c r="C24" s="360"/>
      <c r="D24" s="360"/>
      <c r="E24" s="360"/>
      <c r="K24" s="123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23721330.229999997</v>
      </c>
      <c r="E26" s="248">
        <v>18780172</v>
      </c>
      <c r="G26" s="63"/>
    </row>
    <row r="27" spans="2:11">
      <c r="B27" s="8" t="s">
        <v>16</v>
      </c>
      <c r="C27" s="9" t="s">
        <v>106</v>
      </c>
      <c r="D27" s="249">
        <v>-290158.45000000019</v>
      </c>
      <c r="E27" s="232">
        <v>-869166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2352453.7199999997</v>
      </c>
      <c r="E28" s="233">
        <v>2341643.25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2171968.59</v>
      </c>
      <c r="E29" s="234">
        <v>2109680.8199999998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180485.12999999998</v>
      </c>
      <c r="E31" s="234">
        <v>231962.43000000002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2642612.17</v>
      </c>
      <c r="E32" s="233">
        <v>3210809.25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1916569.3900000001</v>
      </c>
      <c r="E33" s="234">
        <v>2602275.25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187727.49</v>
      </c>
      <c r="E34" s="234">
        <v>150717.86000000002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444245.73</v>
      </c>
      <c r="E35" s="234">
        <v>437983.54000000004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94069.56</v>
      </c>
      <c r="E39" s="235">
        <v>19832.600000000002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-4650999.78</v>
      </c>
      <c r="E40" s="253">
        <v>5725652.7699999996</v>
      </c>
      <c r="G40" s="63"/>
    </row>
    <row r="41" spans="2:10" ht="13.5" thickBot="1">
      <c r="B41" s="82" t="s">
        <v>36</v>
      </c>
      <c r="C41" s="83" t="s">
        <v>37</v>
      </c>
      <c r="D41" s="254">
        <v>18780171.999999996</v>
      </c>
      <c r="E41" s="246">
        <v>23636658.77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1552941.4571</v>
      </c>
      <c r="E47" s="204">
        <v>1525671.4672999999</v>
      </c>
      <c r="G47" s="141"/>
    </row>
    <row r="48" spans="2:10">
      <c r="B48" s="136" t="s">
        <v>5</v>
      </c>
      <c r="C48" s="134" t="s">
        <v>40</v>
      </c>
      <c r="D48" s="220">
        <v>1525671.4672999999</v>
      </c>
      <c r="E48" s="319">
        <v>1459683.7380349531</v>
      </c>
      <c r="G48" s="143"/>
      <c r="I48" s="143"/>
      <c r="J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15.2751</v>
      </c>
      <c r="E50" s="204">
        <v>12.3094</v>
      </c>
      <c r="G50" s="151"/>
    </row>
    <row r="51" spans="2:7">
      <c r="B51" s="135" t="s">
        <v>5</v>
      </c>
      <c r="C51" s="125" t="s">
        <v>109</v>
      </c>
      <c r="D51" s="220">
        <v>10.472799999999999</v>
      </c>
      <c r="E51" s="204">
        <v>12.3094</v>
      </c>
      <c r="G51" s="123"/>
    </row>
    <row r="52" spans="2:7" ht="12.75" customHeight="1">
      <c r="B52" s="135" t="s">
        <v>7</v>
      </c>
      <c r="C52" s="125" t="s">
        <v>110</v>
      </c>
      <c r="D52" s="220">
        <v>15.742600000000001</v>
      </c>
      <c r="E52" s="204">
        <v>16.358800000000002</v>
      </c>
    </row>
    <row r="53" spans="2:7" ht="13.5" thickBot="1">
      <c r="B53" s="137" t="s">
        <v>8</v>
      </c>
      <c r="C53" s="138" t="s">
        <v>40</v>
      </c>
      <c r="D53" s="219">
        <v>12.3094</v>
      </c>
      <c r="E53" s="191">
        <v>16.193000000000001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5.7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23564383.07</v>
      </c>
      <c r="E58" s="22">
        <f>D58/E21</f>
        <v>0.99694222010381039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23564383.07</v>
      </c>
      <c r="E71" s="372">
        <f>E72</f>
        <v>0.99694222010381039</v>
      </c>
    </row>
    <row r="72" spans="2:7">
      <c r="B72" s="369" t="s">
        <v>261</v>
      </c>
      <c r="C72" s="370" t="s">
        <v>262</v>
      </c>
      <c r="D72" s="371">
        <v>23564383.07</v>
      </c>
      <c r="E72" s="372">
        <f>D72/E21</f>
        <v>0.99694222010381039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93931.77</v>
      </c>
      <c r="E87" s="377">
        <f>D87/E21</f>
        <v>3.9739868021964088E-3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23247.47</v>
      </c>
      <c r="E90" s="99">
        <f>D90/E21</f>
        <v>9.8353452686409455E-4</v>
      </c>
    </row>
    <row r="91" spans="2:5">
      <c r="B91" s="108" t="s">
        <v>61</v>
      </c>
      <c r="C91" s="15" t="s">
        <v>64</v>
      </c>
      <c r="D91" s="16">
        <v>44903.54</v>
      </c>
      <c r="E91" s="17">
        <f>D91/E21</f>
        <v>1.8997414328708864E-3</v>
      </c>
    </row>
    <row r="92" spans="2:5">
      <c r="B92" s="380" t="s">
        <v>63</v>
      </c>
      <c r="C92" s="381" t="s">
        <v>65</v>
      </c>
      <c r="D92" s="382">
        <f>D58+D89+D90-D91+D87</f>
        <v>23636658.77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23636658.77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sheetPr codeName="Arkusz11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400845.74</v>
      </c>
      <c r="E11" s="238">
        <v>528628.05000000005</v>
      </c>
    </row>
    <row r="12" spans="2:12">
      <c r="B12" s="124" t="s">
        <v>3</v>
      </c>
      <c r="C12" s="125" t="s">
        <v>4</v>
      </c>
      <c r="D12" s="239">
        <v>400845.74</v>
      </c>
      <c r="E12" s="240">
        <v>528628.05000000005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400845.74</v>
      </c>
      <c r="E21" s="246">
        <v>528628.05000000005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724815.85</v>
      </c>
      <c r="E26" s="248">
        <v>400845.74</v>
      </c>
      <c r="G26" s="63"/>
    </row>
    <row r="27" spans="2:11">
      <c r="B27" s="8" t="s">
        <v>16</v>
      </c>
      <c r="C27" s="9" t="s">
        <v>106</v>
      </c>
      <c r="D27" s="249">
        <v>-250976.57</v>
      </c>
      <c r="E27" s="232">
        <v>62585.400000000009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84643.66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84643.66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250976.57</v>
      </c>
      <c r="E32" s="233">
        <v>22058.26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241158.96</v>
      </c>
      <c r="E33" s="234">
        <v>8581.67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4103.1900000000005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2369.6</v>
      </c>
      <c r="E35" s="234">
        <v>2468.62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7448.01</v>
      </c>
      <c r="E37" s="234">
        <v>6904.76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0.02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-72993.539999999994</v>
      </c>
      <c r="E40" s="253">
        <v>65196.91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400845.74</v>
      </c>
      <c r="E41" s="246">
        <v>528628.05000000005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29309.172999999999</v>
      </c>
      <c r="E47" s="110">
        <v>18557.672999999999</v>
      </c>
      <c r="G47" s="61"/>
    </row>
    <row r="48" spans="2:10">
      <c r="B48" s="136" t="s">
        <v>5</v>
      </c>
      <c r="C48" s="134" t="s">
        <v>40</v>
      </c>
      <c r="D48" s="220">
        <v>18557.672999999999</v>
      </c>
      <c r="E48" s="110">
        <v>21145.121999999999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24.73</v>
      </c>
      <c r="E50" s="110">
        <v>21.6</v>
      </c>
      <c r="G50" s="123"/>
    </row>
    <row r="51" spans="2:7">
      <c r="B51" s="135" t="s">
        <v>5</v>
      </c>
      <c r="C51" s="125" t="s">
        <v>109</v>
      </c>
      <c r="D51" s="220">
        <v>20.420000000000002</v>
      </c>
      <c r="E51" s="110">
        <v>21.6</v>
      </c>
      <c r="G51" s="123"/>
    </row>
    <row r="52" spans="2:7">
      <c r="B52" s="135" t="s">
        <v>7</v>
      </c>
      <c r="C52" s="125" t="s">
        <v>110</v>
      </c>
      <c r="D52" s="220">
        <v>24.78</v>
      </c>
      <c r="E52" s="110">
        <v>25.05</v>
      </c>
    </row>
    <row r="53" spans="2:7" ht="12.75" customHeight="1" thickBot="1">
      <c r="B53" s="137" t="s">
        <v>8</v>
      </c>
      <c r="C53" s="138" t="s">
        <v>40</v>
      </c>
      <c r="D53" s="219">
        <v>21.6</v>
      </c>
      <c r="E53" s="191">
        <v>25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528628.05000000005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528628.05000000005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528628.05000000005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528628.05000000005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528628.05000000005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sheetPr codeName="Arkusz120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175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106248.71</v>
      </c>
      <c r="E11" s="238">
        <v>0</v>
      </c>
    </row>
    <row r="12" spans="2:12">
      <c r="B12" s="124" t="s">
        <v>3</v>
      </c>
      <c r="C12" s="125" t="s">
        <v>4</v>
      </c>
      <c r="D12" s="239">
        <v>106248.71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106248.71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131422.44</v>
      </c>
      <c r="E26" s="164">
        <v>106248.71</v>
      </c>
      <c r="G26" s="63"/>
    </row>
    <row r="27" spans="2:11">
      <c r="B27" s="8" t="s">
        <v>16</v>
      </c>
      <c r="C27" s="9" t="s">
        <v>106</v>
      </c>
      <c r="D27" s="249">
        <v>-3785.44</v>
      </c>
      <c r="E27" s="232">
        <v>-117468.23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3785.44</v>
      </c>
      <c r="E32" s="233">
        <v>117468.23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1999.3700000000001</v>
      </c>
      <c r="E35" s="234">
        <v>1250.43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1786.07</v>
      </c>
      <c r="E37" s="234">
        <v>1094.31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115123.49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-21388.29</v>
      </c>
      <c r="E40" s="253">
        <v>11219.519999999999</v>
      </c>
      <c r="G40" s="63"/>
      <c r="H40" s="182"/>
    </row>
    <row r="41" spans="2:10" ht="13.5" thickBot="1">
      <c r="B41" s="82" t="s">
        <v>36</v>
      </c>
      <c r="C41" s="83" t="s">
        <v>37</v>
      </c>
      <c r="D41" s="218">
        <v>106248.70999999999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8188.3140000000003</v>
      </c>
      <c r="E47" s="110">
        <v>7911.2960000000003</v>
      </c>
      <c r="G47" s="61"/>
    </row>
    <row r="48" spans="2:10">
      <c r="B48" s="136" t="s">
        <v>5</v>
      </c>
      <c r="C48" s="134" t="s">
        <v>40</v>
      </c>
      <c r="D48" s="220">
        <v>7911.2960000000003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16.05</v>
      </c>
      <c r="E50" s="110">
        <v>13.43</v>
      </c>
      <c r="G50" s="123"/>
    </row>
    <row r="51" spans="2:7">
      <c r="B51" s="135" t="s">
        <v>5</v>
      </c>
      <c r="C51" s="125" t="s">
        <v>109</v>
      </c>
      <c r="D51" s="220">
        <v>12.33</v>
      </c>
      <c r="E51" s="110">
        <v>13.43</v>
      </c>
      <c r="G51" s="123"/>
    </row>
    <row r="52" spans="2:7">
      <c r="B52" s="135" t="s">
        <v>7</v>
      </c>
      <c r="C52" s="125" t="s">
        <v>110</v>
      </c>
      <c r="D52" s="220">
        <v>16.080000000000002</v>
      </c>
      <c r="E52" s="110">
        <v>14.950000000000001</v>
      </c>
    </row>
    <row r="53" spans="2:7" ht="13.5" thickBot="1">
      <c r="B53" s="137" t="s">
        <v>8</v>
      </c>
      <c r="C53" s="138" t="s">
        <v>40</v>
      </c>
      <c r="D53" s="219">
        <v>13.43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sheetPr codeName="Arkusz12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249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159591.84</v>
      </c>
      <c r="E11" s="238">
        <v>184249.33</v>
      </c>
    </row>
    <row r="12" spans="2:12">
      <c r="B12" s="124" t="s">
        <v>3</v>
      </c>
      <c r="C12" s="125" t="s">
        <v>4</v>
      </c>
      <c r="D12" s="239">
        <v>159591.84</v>
      </c>
      <c r="E12" s="240">
        <v>184249.33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159591.84</v>
      </c>
      <c r="E21" s="269">
        <v>184249.33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381423.37</v>
      </c>
      <c r="E26" s="164">
        <v>159591.84</v>
      </c>
      <c r="G26" s="63"/>
    </row>
    <row r="27" spans="2:11">
      <c r="B27" s="8" t="s">
        <v>16</v>
      </c>
      <c r="C27" s="9" t="s">
        <v>106</v>
      </c>
      <c r="D27" s="249">
        <v>-193583.03</v>
      </c>
      <c r="E27" s="232">
        <v>-708.30999999999767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21460.460000000003</v>
      </c>
      <c r="E28" s="233">
        <v>25391.93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17552.650000000001</v>
      </c>
      <c r="E29" s="234">
        <v>15330.27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3907.81</v>
      </c>
      <c r="E31" s="234">
        <v>10061.66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215043.49</v>
      </c>
      <c r="E32" s="233">
        <v>26100.239999999998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210516.73</v>
      </c>
      <c r="E33" s="234">
        <v>21509.32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1668.96</v>
      </c>
      <c r="E35" s="234">
        <v>1661.94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2600.19</v>
      </c>
      <c r="E37" s="234">
        <v>1784.8700000000001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257.61</v>
      </c>
      <c r="E39" s="235">
        <v>1144.1099999999999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-28248.5</v>
      </c>
      <c r="E40" s="253">
        <v>25365.8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159591.84</v>
      </c>
      <c r="E41" s="109">
        <v>184249.33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1855.5329999999999</v>
      </c>
      <c r="E47" s="110">
        <v>852.88499999999999</v>
      </c>
      <c r="G47" s="61"/>
      <c r="H47" s="115"/>
    </row>
    <row r="48" spans="2:10">
      <c r="B48" s="136" t="s">
        <v>5</v>
      </c>
      <c r="C48" s="134" t="s">
        <v>40</v>
      </c>
      <c r="D48" s="220">
        <v>852.88499999999999</v>
      </c>
      <c r="E48" s="110">
        <v>852.572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205.56</v>
      </c>
      <c r="E50" s="110">
        <v>187.12</v>
      </c>
      <c r="G50" s="123"/>
    </row>
    <row r="51" spans="2:7">
      <c r="B51" s="135" t="s">
        <v>5</v>
      </c>
      <c r="C51" s="125" t="s">
        <v>109</v>
      </c>
      <c r="D51" s="220">
        <v>169.08</v>
      </c>
      <c r="E51" s="110">
        <v>187.12</v>
      </c>
      <c r="G51" s="123"/>
    </row>
    <row r="52" spans="2:7">
      <c r="B52" s="135" t="s">
        <v>7</v>
      </c>
      <c r="C52" s="125" t="s">
        <v>110</v>
      </c>
      <c r="D52" s="220">
        <v>205.81</v>
      </c>
      <c r="E52" s="110">
        <v>217.28</v>
      </c>
    </row>
    <row r="53" spans="2:7" ht="13.5" thickBot="1">
      <c r="B53" s="137" t="s">
        <v>8</v>
      </c>
      <c r="C53" s="138" t="s">
        <v>40</v>
      </c>
      <c r="D53" s="219">
        <v>187.12</v>
      </c>
      <c r="E53" s="191">
        <v>216.11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184249.33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24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184249.33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184249.33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184249.33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184249.33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56000000000000005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sheetPr codeName="Arkusz124"/>
  <dimension ref="A1:L95"/>
  <sheetViews>
    <sheetView topLeftCell="A3"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242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152602.6</v>
      </c>
      <c r="E11" s="238">
        <v>0</v>
      </c>
    </row>
    <row r="12" spans="2:12">
      <c r="B12" s="124" t="s">
        <v>3</v>
      </c>
      <c r="C12" s="125" t="s">
        <v>4</v>
      </c>
      <c r="D12" s="239">
        <v>152602.6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152602.6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  <c r="I23" s="113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152870.53</v>
      </c>
      <c r="E26" s="248">
        <v>152602.6</v>
      </c>
      <c r="G26" s="63"/>
    </row>
    <row r="27" spans="2:11">
      <c r="B27" s="8" t="s">
        <v>16</v>
      </c>
      <c r="C27" s="9" t="s">
        <v>106</v>
      </c>
      <c r="D27" s="249">
        <v>17546.830000000002</v>
      </c>
      <c r="E27" s="232">
        <v>-162075.82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39604.47</v>
      </c>
      <c r="E28" s="233">
        <v>11192.72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18576.93</v>
      </c>
      <c r="E29" s="234">
        <v>11192.72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21027.54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22057.64</v>
      </c>
      <c r="E32" s="233">
        <v>173268.54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19401.29</v>
      </c>
      <c r="E33" s="234">
        <v>1617.43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1646.0900000000001</v>
      </c>
      <c r="E35" s="234">
        <v>933.94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1010.26</v>
      </c>
      <c r="E37" s="234">
        <v>727.35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169989.82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-17814.759999999998</v>
      </c>
      <c r="E40" s="253">
        <v>9473.2199999999993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152602.59999999998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  <c r="H43" s="167"/>
    </row>
    <row r="44" spans="2:10" ht="18" customHeight="1" thickBot="1">
      <c r="B44" s="349" t="s">
        <v>116</v>
      </c>
      <c r="C44" s="352"/>
      <c r="D44" s="352"/>
      <c r="E44" s="352"/>
      <c r="G44" s="61"/>
      <c r="H44" s="167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916.43499999999995</v>
      </c>
      <c r="E47" s="263">
        <v>1033.963</v>
      </c>
      <c r="G47" s="61"/>
      <c r="H47" s="115"/>
    </row>
    <row r="48" spans="2:10">
      <c r="B48" s="136" t="s">
        <v>5</v>
      </c>
      <c r="C48" s="134" t="s">
        <v>40</v>
      </c>
      <c r="D48" s="220">
        <v>1033.963</v>
      </c>
      <c r="E48" s="206">
        <v>0</v>
      </c>
      <c r="G48" s="141"/>
    </row>
    <row r="49" spans="2:7">
      <c r="B49" s="100" t="s">
        <v>22</v>
      </c>
      <c r="C49" s="102" t="s">
        <v>108</v>
      </c>
      <c r="D49" s="221"/>
      <c r="E49" s="201"/>
    </row>
    <row r="50" spans="2:7">
      <c r="B50" s="135" t="s">
        <v>3</v>
      </c>
      <c r="C50" s="125" t="s">
        <v>39</v>
      </c>
      <c r="D50" s="220">
        <v>166.81</v>
      </c>
      <c r="E50" s="207">
        <v>147.59</v>
      </c>
      <c r="G50" s="123"/>
    </row>
    <row r="51" spans="2:7">
      <c r="B51" s="135" t="s">
        <v>5</v>
      </c>
      <c r="C51" s="125" t="s">
        <v>109</v>
      </c>
      <c r="D51" s="220">
        <v>129.91</v>
      </c>
      <c r="E51" s="207">
        <v>147.59</v>
      </c>
      <c r="G51" s="123"/>
    </row>
    <row r="52" spans="2:7">
      <c r="B52" s="135" t="s">
        <v>7</v>
      </c>
      <c r="C52" s="125" t="s">
        <v>110</v>
      </c>
      <c r="D52" s="220">
        <v>169.58</v>
      </c>
      <c r="E52" s="207">
        <v>156.66</v>
      </c>
    </row>
    <row r="53" spans="2:7" ht="13.5" customHeight="1" thickBot="1">
      <c r="B53" s="137" t="s">
        <v>8</v>
      </c>
      <c r="C53" s="138" t="s">
        <v>40</v>
      </c>
      <c r="D53" s="219">
        <v>147.59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4.2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5000000000000004" bottom="0.4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Arkusz126"/>
  <dimension ref="A1:L95"/>
  <sheetViews>
    <sheetView zoomScale="80" zoomScaleNormal="80" workbookViewId="0">
      <selection activeCell="E89" sqref="E89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37634.47</v>
      </c>
      <c r="E11" s="238">
        <v>0</v>
      </c>
    </row>
    <row r="12" spans="2:12">
      <c r="B12" s="124" t="s">
        <v>3</v>
      </c>
      <c r="C12" s="125" t="s">
        <v>4</v>
      </c>
      <c r="D12" s="239">
        <v>37634.47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37634.47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63739.65</v>
      </c>
      <c r="E26" s="248">
        <v>37634.47</v>
      </c>
      <c r="G26" s="63"/>
    </row>
    <row r="27" spans="2:11">
      <c r="B27" s="8" t="s">
        <v>16</v>
      </c>
      <c r="C27" s="9" t="s">
        <v>106</v>
      </c>
      <c r="D27" s="249">
        <v>-15199.33</v>
      </c>
      <c r="E27" s="232">
        <v>-47284.54</v>
      </c>
      <c r="F27" s="61"/>
      <c r="G27" s="173"/>
      <c r="H27" s="172"/>
      <c r="I27" s="63"/>
      <c r="J27" s="63"/>
    </row>
    <row r="28" spans="2:11">
      <c r="B28" s="8" t="s">
        <v>17</v>
      </c>
      <c r="C28" s="9" t="s">
        <v>18</v>
      </c>
      <c r="D28" s="249">
        <v>630.94000000000005</v>
      </c>
      <c r="E28" s="234">
        <v>687.99</v>
      </c>
      <c r="F28" s="61"/>
      <c r="G28" s="172"/>
      <c r="H28" s="172"/>
      <c r="I28" s="63"/>
      <c r="J28" s="63"/>
    </row>
    <row r="29" spans="2:11">
      <c r="B29" s="132" t="s">
        <v>3</v>
      </c>
      <c r="C29" s="125" t="s">
        <v>19</v>
      </c>
      <c r="D29" s="250">
        <v>630.94000000000005</v>
      </c>
      <c r="E29" s="234">
        <v>687.99</v>
      </c>
      <c r="F29" s="61"/>
      <c r="G29" s="172"/>
      <c r="H29" s="172"/>
      <c r="I29" s="63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3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3"/>
      <c r="J31" s="63"/>
    </row>
    <row r="32" spans="2:11">
      <c r="B32" s="75" t="s">
        <v>22</v>
      </c>
      <c r="C32" s="10" t="s">
        <v>23</v>
      </c>
      <c r="D32" s="249">
        <v>15830.27</v>
      </c>
      <c r="E32" s="233">
        <v>47972.53</v>
      </c>
      <c r="F32" s="61"/>
      <c r="G32" s="173"/>
      <c r="H32" s="172"/>
      <c r="I32" s="63"/>
      <c r="J32" s="63"/>
    </row>
    <row r="33" spans="2:10">
      <c r="B33" s="132" t="s">
        <v>3</v>
      </c>
      <c r="C33" s="125" t="s">
        <v>24</v>
      </c>
      <c r="D33" s="250">
        <v>13112.470000000001</v>
      </c>
      <c r="E33" s="234">
        <v>0</v>
      </c>
      <c r="F33" s="61"/>
      <c r="G33" s="172"/>
      <c r="H33" s="172"/>
      <c r="I33" s="63"/>
      <c r="J33" s="63"/>
    </row>
    <row r="34" spans="2:10">
      <c r="B34" s="132" t="s">
        <v>5</v>
      </c>
      <c r="C34" s="125" t="s">
        <v>25</v>
      </c>
      <c r="D34" s="250">
        <v>2516.21</v>
      </c>
      <c r="E34" s="234">
        <v>13906.78</v>
      </c>
      <c r="F34" s="61"/>
      <c r="G34" s="172"/>
      <c r="H34" s="172"/>
      <c r="I34" s="63"/>
      <c r="J34" s="63"/>
    </row>
    <row r="35" spans="2:10">
      <c r="B35" s="132" t="s">
        <v>7</v>
      </c>
      <c r="C35" s="125" t="s">
        <v>26</v>
      </c>
      <c r="D35" s="250">
        <v>201.59</v>
      </c>
      <c r="E35" s="234">
        <v>1208.04</v>
      </c>
      <c r="F35" s="61"/>
      <c r="G35" s="172"/>
      <c r="H35" s="172"/>
      <c r="I35" s="63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3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3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3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32857.71</v>
      </c>
      <c r="F39" s="61"/>
      <c r="G39" s="172"/>
      <c r="H39" s="172"/>
      <c r="I39" s="63"/>
      <c r="J39" s="63"/>
    </row>
    <row r="40" spans="2:10" ht="13.5" thickBot="1">
      <c r="B40" s="80" t="s">
        <v>34</v>
      </c>
      <c r="C40" s="81" t="s">
        <v>35</v>
      </c>
      <c r="D40" s="252">
        <v>-10905.85</v>
      </c>
      <c r="E40" s="253">
        <v>9650.07</v>
      </c>
      <c r="G40" s="63"/>
    </row>
    <row r="41" spans="2:10" ht="13.5" thickBot="1">
      <c r="B41" s="82" t="s">
        <v>36</v>
      </c>
      <c r="C41" s="83" t="s">
        <v>37</v>
      </c>
      <c r="D41" s="254">
        <v>37634.47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947.9425</v>
      </c>
      <c r="E47" s="110">
        <v>683.14520000000005</v>
      </c>
      <c r="G47" s="61"/>
    </row>
    <row r="48" spans="2:10">
      <c r="B48" s="136" t="s">
        <v>5</v>
      </c>
      <c r="C48" s="134" t="s">
        <v>40</v>
      </c>
      <c r="D48" s="220">
        <v>683.14520000000005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67.239999999999995</v>
      </c>
      <c r="E50" s="110">
        <v>55.09</v>
      </c>
      <c r="G50" s="123"/>
    </row>
    <row r="51" spans="2:7">
      <c r="B51" s="135" t="s">
        <v>5</v>
      </c>
      <c r="C51" s="125" t="s">
        <v>109</v>
      </c>
      <c r="D51" s="220">
        <v>45.63</v>
      </c>
      <c r="E51" s="110">
        <v>55.09</v>
      </c>
      <c r="G51" s="123"/>
    </row>
    <row r="52" spans="2:7">
      <c r="B52" s="135" t="s">
        <v>7</v>
      </c>
      <c r="C52" s="125" t="s">
        <v>110</v>
      </c>
      <c r="D52" s="220">
        <v>69.739999999999995</v>
      </c>
      <c r="E52" s="110">
        <v>72.66</v>
      </c>
    </row>
    <row r="53" spans="2:7" ht="14.25" customHeight="1" thickBot="1">
      <c r="B53" s="137" t="s">
        <v>8</v>
      </c>
      <c r="C53" s="138" t="s">
        <v>40</v>
      </c>
      <c r="D53" s="219">
        <v>55.09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Arkusz12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476021.42</v>
      </c>
      <c r="E11" s="238">
        <v>652140.06999999995</v>
      </c>
    </row>
    <row r="12" spans="2:12">
      <c r="B12" s="124" t="s">
        <v>3</v>
      </c>
      <c r="C12" s="125" t="s">
        <v>4</v>
      </c>
      <c r="D12" s="239">
        <v>476021.42</v>
      </c>
      <c r="E12" s="240">
        <v>652140.06999999995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476021.42</v>
      </c>
      <c r="E21" s="246">
        <v>652140.06999999995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608842.19999999995</v>
      </c>
      <c r="E26" s="164">
        <v>476021.42</v>
      </c>
      <c r="G26" s="63"/>
    </row>
    <row r="27" spans="2:11">
      <c r="B27" s="8" t="s">
        <v>16</v>
      </c>
      <c r="C27" s="9" t="s">
        <v>106</v>
      </c>
      <c r="D27" s="249">
        <v>-11939.43</v>
      </c>
      <c r="E27" s="232">
        <v>-13956.53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11939.43</v>
      </c>
      <c r="E32" s="233">
        <v>13956.53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3991.5</v>
      </c>
      <c r="E35" s="234">
        <v>5219.5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7947.93</v>
      </c>
      <c r="E37" s="234">
        <v>8737.01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0.02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-120881.35</v>
      </c>
      <c r="E40" s="253">
        <v>190075.18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476021.41999999993</v>
      </c>
      <c r="E41" s="109">
        <v>652140.06999999995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7591.5486000000001</v>
      </c>
      <c r="E47" s="110">
        <v>7407.7407000000003</v>
      </c>
      <c r="G47" s="61"/>
    </row>
    <row r="48" spans="2:10">
      <c r="B48" s="136" t="s">
        <v>5</v>
      </c>
      <c r="C48" s="134" t="s">
        <v>40</v>
      </c>
      <c r="D48" s="220">
        <v>7407.7407000000003</v>
      </c>
      <c r="E48" s="110">
        <v>7219.5291999999999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80.2</v>
      </c>
      <c r="E50" s="110">
        <v>64.260000000000005</v>
      </c>
      <c r="G50" s="123"/>
    </row>
    <row r="51" spans="2:7">
      <c r="B51" s="135" t="s">
        <v>5</v>
      </c>
      <c r="C51" s="125" t="s">
        <v>109</v>
      </c>
      <c r="D51" s="220">
        <v>53.29</v>
      </c>
      <c r="E51" s="110">
        <v>64.260000000000005</v>
      </c>
      <c r="G51" s="123"/>
    </row>
    <row r="52" spans="2:7">
      <c r="B52" s="135" t="s">
        <v>7</v>
      </c>
      <c r="C52" s="125" t="s">
        <v>110</v>
      </c>
      <c r="D52" s="220">
        <v>83.98</v>
      </c>
      <c r="E52" s="110">
        <v>91.15</v>
      </c>
    </row>
    <row r="53" spans="2:7" ht="12.75" customHeight="1" thickBot="1">
      <c r="B53" s="137" t="s">
        <v>8</v>
      </c>
      <c r="C53" s="138" t="s">
        <v>40</v>
      </c>
      <c r="D53" s="219">
        <v>64.260000000000005</v>
      </c>
      <c r="E53" s="191">
        <v>90.33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652140.06999999995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652140.06999999995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652140.06999999995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652140.06999999995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652140.06999999995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Arkusz128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326825.75</v>
      </c>
      <c r="E11" s="238">
        <v>525832.64</v>
      </c>
    </row>
    <row r="12" spans="2:12">
      <c r="B12" s="124" t="s">
        <v>3</v>
      </c>
      <c r="C12" s="125" t="s">
        <v>4</v>
      </c>
      <c r="D12" s="239">
        <v>326825.75</v>
      </c>
      <c r="E12" s="240">
        <v>525832.64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326825.75</v>
      </c>
      <c r="E21" s="246">
        <v>525832.64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406352.24</v>
      </c>
      <c r="E26" s="164">
        <v>326825.75</v>
      </c>
      <c r="G26" s="63"/>
    </row>
    <row r="27" spans="2:11">
      <c r="B27" s="8" t="s">
        <v>16</v>
      </c>
      <c r="C27" s="9" t="s">
        <v>106</v>
      </c>
      <c r="D27" s="249">
        <v>-8060.35</v>
      </c>
      <c r="E27" s="232">
        <v>73821.75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83830.64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83830.64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8060.35</v>
      </c>
      <c r="E32" s="233">
        <v>10008.89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2701.55</v>
      </c>
      <c r="E35" s="234">
        <v>3687.6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5358.8</v>
      </c>
      <c r="E37" s="234">
        <v>6321.28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0.01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-71466.14</v>
      </c>
      <c r="E40" s="253">
        <v>125185.14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326825.75</v>
      </c>
      <c r="E41" s="109">
        <v>525832.64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7698.9814999999999</v>
      </c>
      <c r="E47" s="110">
        <v>7513.2356</v>
      </c>
      <c r="G47" s="61"/>
    </row>
    <row r="48" spans="2:10">
      <c r="B48" s="136" t="s">
        <v>5</v>
      </c>
      <c r="C48" s="134" t="s">
        <v>40</v>
      </c>
      <c r="D48" s="220">
        <v>7513.2356</v>
      </c>
      <c r="E48" s="110">
        <v>8909.3974999999991</v>
      </c>
      <c r="G48" s="115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52.78</v>
      </c>
      <c r="E50" s="110">
        <v>43.5</v>
      </c>
      <c r="G50" s="123"/>
    </row>
    <row r="51" spans="2:7">
      <c r="B51" s="135" t="s">
        <v>5</v>
      </c>
      <c r="C51" s="125" t="s">
        <v>109</v>
      </c>
      <c r="D51" s="220">
        <v>37.729999999999997</v>
      </c>
      <c r="E51" s="110">
        <v>43.5</v>
      </c>
      <c r="G51" s="123"/>
    </row>
    <row r="52" spans="2:7">
      <c r="B52" s="135" t="s">
        <v>7</v>
      </c>
      <c r="C52" s="125" t="s">
        <v>110</v>
      </c>
      <c r="D52" s="220">
        <v>54.76</v>
      </c>
      <c r="E52" s="110">
        <v>59.660000000000004</v>
      </c>
    </row>
    <row r="53" spans="2:7" ht="14.25" customHeight="1" thickBot="1">
      <c r="B53" s="137" t="s">
        <v>8</v>
      </c>
      <c r="C53" s="138" t="s">
        <v>40</v>
      </c>
      <c r="D53" s="219">
        <v>43.5</v>
      </c>
      <c r="E53" s="191">
        <v>59.02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525832.64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525832.64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525832.64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525832.64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525832.64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sheetPr codeName="Arkusz12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3375265.46</v>
      </c>
      <c r="E11" s="238">
        <v>3405377.03</v>
      </c>
    </row>
    <row r="12" spans="2:12">
      <c r="B12" s="124" t="s">
        <v>3</v>
      </c>
      <c r="C12" s="125" t="s">
        <v>4</v>
      </c>
      <c r="D12" s="239">
        <v>3375265.46</v>
      </c>
      <c r="E12" s="240">
        <v>3405377.03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3375265.46</v>
      </c>
      <c r="E21" s="246">
        <v>3405377.03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3553979.24</v>
      </c>
      <c r="E26" s="164">
        <v>3375265.46</v>
      </c>
      <c r="G26" s="63"/>
    </row>
    <row r="27" spans="2:11">
      <c r="B27" s="8" t="s">
        <v>16</v>
      </c>
      <c r="C27" s="9" t="s">
        <v>106</v>
      </c>
      <c r="D27" s="249">
        <v>-173792.7</v>
      </c>
      <c r="E27" s="232">
        <v>-175306.6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173792.7</v>
      </c>
      <c r="E32" s="233">
        <v>175306.6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80321.440000000002</v>
      </c>
      <c r="E33" s="234">
        <v>83831.570000000007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40803.82</v>
      </c>
      <c r="E35" s="234">
        <v>38908.090000000004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52667.44</v>
      </c>
      <c r="E37" s="234">
        <v>52566.92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0.02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-4921.08</v>
      </c>
      <c r="E40" s="253">
        <v>205418.17</v>
      </c>
      <c r="G40" s="63"/>
    </row>
    <row r="41" spans="2:10" ht="13.5" thickBot="1">
      <c r="B41" s="82" t="s">
        <v>36</v>
      </c>
      <c r="C41" s="83" t="s">
        <v>37</v>
      </c>
      <c r="D41" s="218">
        <v>3375265.46</v>
      </c>
      <c r="E41" s="109">
        <v>3405377.03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41015.340300000003</v>
      </c>
      <c r="E47" s="110">
        <v>38907.959199999998</v>
      </c>
      <c r="G47" s="61"/>
    </row>
    <row r="48" spans="2:10">
      <c r="B48" s="136" t="s">
        <v>5</v>
      </c>
      <c r="C48" s="134" t="s">
        <v>40</v>
      </c>
      <c r="D48" s="220">
        <v>38907.959199999998</v>
      </c>
      <c r="E48" s="110">
        <v>36898.6567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86.65</v>
      </c>
      <c r="E50" s="110">
        <v>86.75</v>
      </c>
      <c r="G50" s="123"/>
    </row>
    <row r="51" spans="2:7">
      <c r="B51" s="135" t="s">
        <v>5</v>
      </c>
      <c r="C51" s="125" t="s">
        <v>109</v>
      </c>
      <c r="D51" s="220">
        <v>75.33</v>
      </c>
      <c r="E51" s="110">
        <v>81.680000000000007</v>
      </c>
      <c r="G51" s="123"/>
    </row>
    <row r="52" spans="2:7">
      <c r="B52" s="135" t="s">
        <v>7</v>
      </c>
      <c r="C52" s="125" t="s">
        <v>110</v>
      </c>
      <c r="D52" s="220">
        <v>88.89</v>
      </c>
      <c r="E52" s="110">
        <v>92.29</v>
      </c>
    </row>
    <row r="53" spans="2:7" ht="14.25" customHeight="1" thickBot="1">
      <c r="B53" s="137" t="s">
        <v>8</v>
      </c>
      <c r="C53" s="138" t="s">
        <v>40</v>
      </c>
      <c r="D53" s="219">
        <v>86.75</v>
      </c>
      <c r="E53" s="191">
        <v>92.29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3405377.03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3405377.03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3405377.03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3405377.03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3405377.03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sheetPr codeName="Arkusz131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175439.5</v>
      </c>
      <c r="E11" s="238">
        <v>0</v>
      </c>
    </row>
    <row r="12" spans="2:12">
      <c r="B12" s="124" t="s">
        <v>3</v>
      </c>
      <c r="C12" s="125" t="s">
        <v>4</v>
      </c>
      <c r="D12" s="239">
        <v>175439.5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175439.5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189715.56</v>
      </c>
      <c r="E26" s="164">
        <v>175439.5</v>
      </c>
      <c r="G26" s="63"/>
    </row>
    <row r="27" spans="2:11">
      <c r="B27" s="8" t="s">
        <v>16</v>
      </c>
      <c r="C27" s="9" t="s">
        <v>106</v>
      </c>
      <c r="D27" s="249">
        <v>0</v>
      </c>
      <c r="E27" s="232">
        <v>-197576.24</v>
      </c>
      <c r="F27" s="61"/>
      <c r="G27" s="173"/>
      <c r="H27" s="172"/>
      <c r="I27" s="63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364.28000000000003</v>
      </c>
      <c r="F28" s="61"/>
      <c r="G28" s="172"/>
      <c r="H28" s="172"/>
      <c r="I28" s="63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364.28000000000003</v>
      </c>
      <c r="F29" s="61"/>
      <c r="G29" s="172"/>
      <c r="H29" s="172"/>
      <c r="I29" s="63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3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3"/>
      <c r="J31" s="63"/>
    </row>
    <row r="32" spans="2:11">
      <c r="B32" s="75" t="s">
        <v>22</v>
      </c>
      <c r="C32" s="10" t="s">
        <v>23</v>
      </c>
      <c r="D32" s="249">
        <v>0</v>
      </c>
      <c r="E32" s="233">
        <v>197940.52</v>
      </c>
      <c r="F32" s="61"/>
      <c r="G32" s="173"/>
      <c r="H32" s="172"/>
      <c r="I32" s="63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72"/>
      <c r="H33" s="172"/>
      <c r="I33" s="63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72"/>
      <c r="H34" s="172"/>
      <c r="I34" s="63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216.29</v>
      </c>
      <c r="F35" s="61"/>
      <c r="G35" s="172"/>
      <c r="H35" s="172"/>
      <c r="I35" s="63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3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3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3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197724.23</v>
      </c>
      <c r="F39" s="61"/>
      <c r="G39" s="172"/>
      <c r="H39" s="172"/>
      <c r="I39" s="63"/>
      <c r="J39" s="63"/>
    </row>
    <row r="40" spans="2:10" ht="13.5" thickBot="1">
      <c r="B40" s="80" t="s">
        <v>34</v>
      </c>
      <c r="C40" s="81" t="s">
        <v>35</v>
      </c>
      <c r="D40" s="252">
        <v>-14276.06</v>
      </c>
      <c r="E40" s="253">
        <v>22136.740000000005</v>
      </c>
      <c r="G40" s="173"/>
      <c r="H40" s="167"/>
    </row>
    <row r="41" spans="2:10" ht="13.5" thickBot="1">
      <c r="B41" s="82" t="s">
        <v>36</v>
      </c>
      <c r="C41" s="83" t="s">
        <v>37</v>
      </c>
      <c r="D41" s="218">
        <v>175439.5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2788.2946000000002</v>
      </c>
      <c r="E47" s="204">
        <v>2788.2946000000002</v>
      </c>
      <c r="G47" s="61"/>
    </row>
    <row r="48" spans="2:10">
      <c r="B48" s="136" t="s">
        <v>5</v>
      </c>
      <c r="C48" s="134" t="s">
        <v>40</v>
      </c>
      <c r="D48" s="220">
        <v>2788.2946000000002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68.040000000000006</v>
      </c>
      <c r="E50" s="64">
        <v>62.92</v>
      </c>
      <c r="G50" s="123"/>
    </row>
    <row r="51" spans="2:7">
      <c r="B51" s="135" t="s">
        <v>5</v>
      </c>
      <c r="C51" s="125" t="s">
        <v>109</v>
      </c>
      <c r="D51" s="220">
        <v>57.75</v>
      </c>
      <c r="E51" s="64">
        <v>62.92</v>
      </c>
      <c r="G51" s="123"/>
    </row>
    <row r="52" spans="2:7">
      <c r="B52" s="135" t="s">
        <v>7</v>
      </c>
      <c r="C52" s="125" t="s">
        <v>110</v>
      </c>
      <c r="D52" s="220">
        <v>68.239999999999995</v>
      </c>
      <c r="E52" s="64">
        <v>71.34</v>
      </c>
    </row>
    <row r="53" spans="2:7" ht="14.25" customHeight="1" thickBot="1">
      <c r="B53" s="137" t="s">
        <v>8</v>
      </c>
      <c r="C53" s="138" t="s">
        <v>40</v>
      </c>
      <c r="D53" s="219">
        <v>62.92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sheetPr codeName="Arkusz13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23289.84</v>
      </c>
      <c r="E11" s="238">
        <v>0</v>
      </c>
    </row>
    <row r="12" spans="2:12">
      <c r="B12" s="124" t="s">
        <v>3</v>
      </c>
      <c r="C12" s="125" t="s">
        <v>4</v>
      </c>
      <c r="D12" s="239">
        <v>23289.84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23289.84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35239.340000000004</v>
      </c>
      <c r="E26" s="164">
        <v>23289.84</v>
      </c>
      <c r="G26" s="63"/>
    </row>
    <row r="27" spans="2:11">
      <c r="B27" s="8" t="s">
        <v>16</v>
      </c>
      <c r="C27" s="9" t="s">
        <v>106</v>
      </c>
      <c r="D27" s="249">
        <v>-6635.24</v>
      </c>
      <c r="E27" s="232">
        <v>-30250.79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6635.24</v>
      </c>
      <c r="E32" s="233">
        <v>30250.79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321.7</v>
      </c>
      <c r="E33" s="234">
        <v>0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40.47</v>
      </c>
      <c r="E35" s="234">
        <v>19.010000000000002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518.35</v>
      </c>
      <c r="E37" s="234">
        <v>326.63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5754.72</v>
      </c>
      <c r="E39" s="235">
        <v>29905.15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-5314.26</v>
      </c>
      <c r="E40" s="253">
        <v>6960.95</v>
      </c>
      <c r="G40" s="173"/>
      <c r="H40" s="167"/>
    </row>
    <row r="41" spans="2:10" ht="13.5" thickBot="1">
      <c r="B41" s="82" t="s">
        <v>36</v>
      </c>
      <c r="C41" s="83" t="s">
        <v>37</v>
      </c>
      <c r="D41" s="218">
        <v>23289.840000000004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126.98860000000001</v>
      </c>
      <c r="E47" s="204">
        <v>99.844999999999999</v>
      </c>
      <c r="G47" s="61"/>
      <c r="H47" s="115"/>
    </row>
    <row r="48" spans="2:10">
      <c r="B48" s="136" t="s">
        <v>5</v>
      </c>
      <c r="C48" s="134" t="s">
        <v>40</v>
      </c>
      <c r="D48" s="220">
        <v>99.844999999999999</v>
      </c>
      <c r="E48" s="110">
        <v>0</v>
      </c>
      <c r="G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277.5</v>
      </c>
      <c r="E50" s="64">
        <v>233.26</v>
      </c>
      <c r="G50" s="123"/>
    </row>
    <row r="51" spans="2:7">
      <c r="B51" s="135" t="s">
        <v>5</v>
      </c>
      <c r="C51" s="125" t="s">
        <v>109</v>
      </c>
      <c r="D51" s="220">
        <v>190.96</v>
      </c>
      <c r="E51" s="64">
        <v>233.26</v>
      </c>
      <c r="G51" s="123"/>
    </row>
    <row r="52" spans="2:7">
      <c r="B52" s="135" t="s">
        <v>7</v>
      </c>
      <c r="C52" s="125" t="s">
        <v>110</v>
      </c>
      <c r="D52" s="220">
        <v>288.86</v>
      </c>
      <c r="E52" s="64">
        <v>304.74</v>
      </c>
    </row>
    <row r="53" spans="2:7" ht="14.25" customHeight="1" thickBot="1">
      <c r="B53" s="137" t="s">
        <v>8</v>
      </c>
      <c r="C53" s="138" t="s">
        <v>40</v>
      </c>
      <c r="D53" s="219">
        <v>233.26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11"/>
  <dimension ref="A1:L95"/>
  <sheetViews>
    <sheetView zoomScale="78" zoomScaleNormal="78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7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 customHeight="1">
      <c r="B6" s="348" t="s">
        <v>96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 customHeight="1">
      <c r="B8" s="350" t="s">
        <v>17</v>
      </c>
      <c r="C8" s="355"/>
      <c r="D8" s="355"/>
      <c r="E8" s="355"/>
    </row>
    <row r="9" spans="2:12" ht="16.5" customHeight="1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625952.23</v>
      </c>
      <c r="E11" s="238">
        <f>SUM(E12:E14)</f>
        <v>719664.29</v>
      </c>
    </row>
    <row r="12" spans="2:12">
      <c r="B12" s="124" t="s">
        <v>3</v>
      </c>
      <c r="C12" s="169" t="s">
        <v>4</v>
      </c>
      <c r="D12" s="239">
        <v>574378.96</v>
      </c>
      <c r="E12" s="240">
        <v>718753.74</v>
      </c>
      <c r="G12" s="61"/>
    </row>
    <row r="13" spans="2:12">
      <c r="B13" s="124" t="s">
        <v>5</v>
      </c>
      <c r="C13" s="169" t="s">
        <v>6</v>
      </c>
      <c r="D13" s="241">
        <v>51291.03</v>
      </c>
      <c r="E13" s="301">
        <v>0</v>
      </c>
      <c r="G13" s="61"/>
    </row>
    <row r="14" spans="2:12">
      <c r="B14" s="124" t="s">
        <v>7</v>
      </c>
      <c r="C14" s="169" t="s">
        <v>9</v>
      </c>
      <c r="D14" s="241">
        <v>282.24</v>
      </c>
      <c r="E14" s="301">
        <f>E15</f>
        <v>910.55</v>
      </c>
      <c r="G14" s="61"/>
    </row>
    <row r="15" spans="2:12">
      <c r="B15" s="124" t="s">
        <v>101</v>
      </c>
      <c r="C15" s="169" t="s">
        <v>10</v>
      </c>
      <c r="D15" s="241">
        <v>282.24</v>
      </c>
      <c r="E15" s="301">
        <v>910.55</v>
      </c>
      <c r="G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G16" s="61"/>
    </row>
    <row r="17" spans="2:11">
      <c r="B17" s="8" t="s">
        <v>12</v>
      </c>
      <c r="C17" s="146" t="s">
        <v>64</v>
      </c>
      <c r="D17" s="243">
        <v>1240.1400000000001</v>
      </c>
      <c r="E17" s="303">
        <f>E18</f>
        <v>1345.71</v>
      </c>
      <c r="G17" s="61"/>
    </row>
    <row r="18" spans="2:11">
      <c r="B18" s="124" t="s">
        <v>3</v>
      </c>
      <c r="C18" s="169" t="s">
        <v>10</v>
      </c>
      <c r="D18" s="242">
        <v>1240.1400000000001</v>
      </c>
      <c r="E18" s="302">
        <v>1345.71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customHeight="1" thickBot="1">
      <c r="B21" s="357" t="s">
        <v>105</v>
      </c>
      <c r="C21" s="358"/>
      <c r="D21" s="245">
        <v>624712.09</v>
      </c>
      <c r="E21" s="246">
        <f>E11-E17</f>
        <v>718318.58000000007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2"/>
      <c r="G22" s="61"/>
    </row>
    <row r="23" spans="2:11" ht="13.5" customHeight="1">
      <c r="B23" s="350" t="s">
        <v>99</v>
      </c>
      <c r="C23" s="359"/>
      <c r="D23" s="359"/>
      <c r="E23" s="359"/>
      <c r="G23" s="61"/>
    </row>
    <row r="24" spans="2:11" ht="18" customHeight="1" thickBot="1">
      <c r="B24" s="349" t="s">
        <v>100</v>
      </c>
      <c r="C24" s="360"/>
      <c r="D24" s="360"/>
      <c r="E24" s="360"/>
      <c r="K24" s="123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795536.23</v>
      </c>
      <c r="E26" s="248">
        <v>624712.09</v>
      </c>
      <c r="G26" s="63"/>
    </row>
    <row r="27" spans="2:11">
      <c r="B27" s="8" t="s">
        <v>16</v>
      </c>
      <c r="C27" s="9" t="s">
        <v>106</v>
      </c>
      <c r="D27" s="249">
        <v>22288.369999999995</v>
      </c>
      <c r="E27" s="232">
        <v>-15847.52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114945.72</v>
      </c>
      <c r="E28" s="233">
        <v>121346.41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114945.72</v>
      </c>
      <c r="E29" s="234">
        <v>121346.41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92657.35</v>
      </c>
      <c r="E32" s="233">
        <v>137193.93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82612.98</v>
      </c>
      <c r="E33" s="234">
        <v>127775.40000000001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10044.370000000001</v>
      </c>
      <c r="E35" s="234">
        <v>9128.2100000000009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0</v>
      </c>
      <c r="E39" s="235">
        <v>290.32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-193112.51</v>
      </c>
      <c r="E40" s="253">
        <v>109454.01</v>
      </c>
      <c r="G40" s="63"/>
    </row>
    <row r="41" spans="2:10" ht="13.5" thickBot="1">
      <c r="B41" s="82" t="s">
        <v>36</v>
      </c>
      <c r="C41" s="83" t="s">
        <v>37</v>
      </c>
      <c r="D41" s="254">
        <v>624712.09</v>
      </c>
      <c r="E41" s="246">
        <v>718318.58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 customHeight="1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48978.652199999997</v>
      </c>
      <c r="E47" s="204">
        <v>51069.531000000003</v>
      </c>
      <c r="G47" s="141"/>
    </row>
    <row r="48" spans="2:10">
      <c r="B48" s="136" t="s">
        <v>5</v>
      </c>
      <c r="C48" s="134" t="s">
        <v>40</v>
      </c>
      <c r="D48" s="220">
        <v>51069.531000000003</v>
      </c>
      <c r="E48" s="319">
        <v>49852.07717398848</v>
      </c>
      <c r="G48" s="143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16.2425</v>
      </c>
      <c r="E50" s="204">
        <v>12.2326</v>
      </c>
      <c r="G50" s="151"/>
    </row>
    <row r="51" spans="2:7">
      <c r="B51" s="135" t="s">
        <v>5</v>
      </c>
      <c r="C51" s="125" t="s">
        <v>109</v>
      </c>
      <c r="D51" s="220">
        <v>11.551299999999999</v>
      </c>
      <c r="E51" s="204">
        <v>12.2286</v>
      </c>
      <c r="G51" s="123"/>
    </row>
    <row r="52" spans="2:7" ht="12.75" customHeight="1">
      <c r="B52" s="135" t="s">
        <v>7</v>
      </c>
      <c r="C52" s="125" t="s">
        <v>110</v>
      </c>
      <c r="D52" s="220">
        <v>16.2425</v>
      </c>
      <c r="E52" s="204">
        <v>14.4108</v>
      </c>
    </row>
    <row r="53" spans="2:7" ht="13.5" thickBot="1">
      <c r="B53" s="137" t="s">
        <v>8</v>
      </c>
      <c r="C53" s="138" t="s">
        <v>40</v>
      </c>
      <c r="D53" s="219">
        <v>12.232600000000001</v>
      </c>
      <c r="E53" s="191">
        <v>14.409000000000001</v>
      </c>
    </row>
    <row r="54" spans="2:7">
      <c r="B54" s="139"/>
      <c r="C54" s="140"/>
      <c r="D54" s="94"/>
      <c r="E54" s="94"/>
    </row>
    <row r="55" spans="2:7" ht="13.5" customHeight="1">
      <c r="B55" s="350" t="s">
        <v>61</v>
      </c>
      <c r="C55" s="351"/>
      <c r="D55" s="351"/>
      <c r="E55" s="351"/>
    </row>
    <row r="56" spans="2:7" ht="15.7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693835.35</v>
      </c>
      <c r="E58" s="22">
        <f>D58/E21</f>
        <v>0.96591591714083169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  <c r="G66" s="61"/>
    </row>
    <row r="67" spans="2:7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693835.35</v>
      </c>
      <c r="E71" s="372">
        <f>E72</f>
        <v>0.96591591714083169</v>
      </c>
    </row>
    <row r="72" spans="2:7">
      <c r="B72" s="369" t="s">
        <v>261</v>
      </c>
      <c r="C72" s="370" t="s">
        <v>262</v>
      </c>
      <c r="D72" s="371">
        <v>693835.35</v>
      </c>
      <c r="E72" s="372">
        <f>D72/E21</f>
        <v>0.96591591714083169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24918.39</v>
      </c>
      <c r="E87" s="377">
        <f>D87/E21</f>
        <v>3.4689886484629139E-2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910.55</v>
      </c>
      <c r="E90" s="99">
        <f>D90/E21</f>
        <v>1.2676130415560181E-3</v>
      </c>
    </row>
    <row r="91" spans="2:5">
      <c r="B91" s="108" t="s">
        <v>61</v>
      </c>
      <c r="C91" s="15" t="s">
        <v>64</v>
      </c>
      <c r="D91" s="16">
        <v>1345.71</v>
      </c>
      <c r="E91" s="17">
        <f>D91/E21</f>
        <v>1.8734166670170218E-3</v>
      </c>
    </row>
    <row r="92" spans="2:5">
      <c r="B92" s="380" t="s">
        <v>63</v>
      </c>
      <c r="C92" s="381" t="s">
        <v>65</v>
      </c>
      <c r="D92" s="382">
        <f>D58+D89+D90-D91+D87</f>
        <v>718318.58000000007</v>
      </c>
      <c r="E92" s="306">
        <f>E58+E89+E90-E91+E87</f>
        <v>0.99999999999999978</v>
      </c>
    </row>
    <row r="93" spans="2:5">
      <c r="B93" s="375" t="s">
        <v>3</v>
      </c>
      <c r="C93" s="376" t="s">
        <v>66</v>
      </c>
      <c r="D93" s="168">
        <f>D92</f>
        <v>718318.58000000007</v>
      </c>
      <c r="E93" s="377">
        <f>E92</f>
        <v>0.99999999999999978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2" right="0.75" top="0.6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sheetPr codeName="Arkusz136"/>
  <dimension ref="A1:L95"/>
  <sheetViews>
    <sheetView zoomScale="80" zoomScaleNormal="80" workbookViewId="0">
      <selection activeCell="K21" sqref="K21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123817.38</v>
      </c>
      <c r="E11" s="238">
        <v>0</v>
      </c>
    </row>
    <row r="12" spans="2:12">
      <c r="B12" s="124" t="s">
        <v>3</v>
      </c>
      <c r="C12" s="125" t="s">
        <v>4</v>
      </c>
      <c r="D12" s="239">
        <v>123817.38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123817.38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123119.77</v>
      </c>
      <c r="E26" s="248">
        <v>123817.38</v>
      </c>
      <c r="G26" s="63"/>
    </row>
    <row r="27" spans="2:11">
      <c r="B27" s="8" t="s">
        <v>16</v>
      </c>
      <c r="C27" s="9" t="s">
        <v>106</v>
      </c>
      <c r="D27" s="249">
        <v>-2561.36</v>
      </c>
      <c r="E27" s="232">
        <v>-132460.83000000002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35.229999999999997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35.229999999999997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2596.59</v>
      </c>
      <c r="E32" s="233">
        <v>132460.83000000002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240.13</v>
      </c>
      <c r="E35" s="234">
        <v>140.52000000000001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2356.46</v>
      </c>
      <c r="E37" s="234">
        <v>1522.19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130798.12000000001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3258.97</v>
      </c>
      <c r="E40" s="253">
        <v>8643.4500000000007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123817.38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  <c r="H43" s="167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789.38109999999995</v>
      </c>
      <c r="E47" s="204">
        <v>772.98900000000003</v>
      </c>
      <c r="G47" s="61"/>
      <c r="H47" s="115"/>
    </row>
    <row r="48" spans="2:10">
      <c r="B48" s="136" t="s">
        <v>5</v>
      </c>
      <c r="C48" s="134" t="s">
        <v>40</v>
      </c>
      <c r="D48" s="220">
        <v>772.98900000000003</v>
      </c>
      <c r="E48" s="110">
        <v>0</v>
      </c>
      <c r="G48" s="142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155.97</v>
      </c>
      <c r="E50" s="64">
        <v>160.18</v>
      </c>
      <c r="G50" s="123"/>
    </row>
    <row r="51" spans="2:7">
      <c r="B51" s="135" t="s">
        <v>5</v>
      </c>
      <c r="C51" s="125" t="s">
        <v>109</v>
      </c>
      <c r="D51" s="220">
        <v>154.51</v>
      </c>
      <c r="E51" s="64">
        <v>160.18</v>
      </c>
      <c r="G51" s="123"/>
    </row>
    <row r="52" spans="2:7">
      <c r="B52" s="135" t="s">
        <v>7</v>
      </c>
      <c r="C52" s="125" t="s">
        <v>110</v>
      </c>
      <c r="D52" s="220">
        <v>160.18</v>
      </c>
      <c r="E52" s="64">
        <v>171.82</v>
      </c>
    </row>
    <row r="53" spans="2:7" ht="13.5" customHeight="1" thickBot="1">
      <c r="B53" s="137" t="s">
        <v>8</v>
      </c>
      <c r="C53" s="138" t="s">
        <v>40</v>
      </c>
      <c r="D53" s="219">
        <v>160.18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sheetPr codeName="Arkusz13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123"/>
      <c r="I2" s="123"/>
      <c r="J2" s="112"/>
      <c r="L2" s="61"/>
    </row>
    <row r="3" spans="2:12" ht="15.75">
      <c r="B3" s="346" t="s">
        <v>245</v>
      </c>
      <c r="C3" s="346"/>
      <c r="D3" s="346"/>
      <c r="E3" s="346"/>
      <c r="H3" s="123"/>
      <c r="I3" s="123"/>
      <c r="J3" s="112"/>
    </row>
    <row r="4" spans="2:12" ht="15">
      <c r="B4" s="70"/>
      <c r="C4" s="70"/>
      <c r="D4" s="70"/>
      <c r="E4" s="70"/>
      <c r="H4" s="123"/>
      <c r="I4" s="123"/>
      <c r="J4" s="112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18765.77</v>
      </c>
      <c r="E11" s="238">
        <v>0</v>
      </c>
    </row>
    <row r="12" spans="2:12">
      <c r="B12" s="124" t="s">
        <v>3</v>
      </c>
      <c r="C12" s="125" t="s">
        <v>4</v>
      </c>
      <c r="D12" s="239">
        <v>18765.77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18765.77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32639.119999999999</v>
      </c>
      <c r="E26" s="164">
        <v>18765.77</v>
      </c>
      <c r="G26" s="63"/>
    </row>
    <row r="27" spans="2:11">
      <c r="B27" s="8" t="s">
        <v>16</v>
      </c>
      <c r="C27" s="9" t="s">
        <v>106</v>
      </c>
      <c r="D27" s="249">
        <v>-7286.92</v>
      </c>
      <c r="E27" s="232">
        <v>-19996.560000000001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7286.92</v>
      </c>
      <c r="E32" s="233">
        <v>19996.560000000001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6733.41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60.800000000000004</v>
      </c>
      <c r="E35" s="234">
        <v>23.55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492.71000000000004</v>
      </c>
      <c r="E37" s="234">
        <v>226.91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19746.099999999999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-6586.43</v>
      </c>
      <c r="E40" s="253">
        <v>1230.79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18765.769999999997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  <c r="H43" s="167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209.8844</v>
      </c>
      <c r="E47" s="204">
        <v>151.22710000000001</v>
      </c>
      <c r="G47" s="61"/>
    </row>
    <row r="48" spans="2:10">
      <c r="B48" s="136" t="s">
        <v>5</v>
      </c>
      <c r="C48" s="134" t="s">
        <v>40</v>
      </c>
      <c r="D48" s="220">
        <v>151.22710000000001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155.51</v>
      </c>
      <c r="E50" s="64">
        <v>124.09</v>
      </c>
      <c r="G50" s="123"/>
    </row>
    <row r="51" spans="2:7">
      <c r="B51" s="135" t="s">
        <v>5</v>
      </c>
      <c r="C51" s="125" t="s">
        <v>109</v>
      </c>
      <c r="D51" s="220">
        <v>115.59</v>
      </c>
      <c r="E51" s="64">
        <v>124.09</v>
      </c>
      <c r="G51" s="123"/>
    </row>
    <row r="52" spans="2:7">
      <c r="B52" s="135" t="s">
        <v>7</v>
      </c>
      <c r="C52" s="125" t="s">
        <v>110</v>
      </c>
      <c r="D52" s="220">
        <v>155.52000000000001</v>
      </c>
      <c r="E52" s="64">
        <v>133.67000000000002</v>
      </c>
    </row>
    <row r="53" spans="2:7" ht="13.5" customHeight="1" thickBot="1">
      <c r="B53" s="137" t="s">
        <v>8</v>
      </c>
      <c r="C53" s="138" t="s">
        <v>40</v>
      </c>
      <c r="D53" s="219">
        <v>124.09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sheetPr codeName="Arkusz14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33192.18</v>
      </c>
      <c r="E11" s="238">
        <v>0</v>
      </c>
    </row>
    <row r="12" spans="2:12">
      <c r="B12" s="124" t="s">
        <v>3</v>
      </c>
      <c r="C12" s="125" t="s">
        <v>4</v>
      </c>
      <c r="D12" s="239">
        <v>33192.18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33192.18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41548.17</v>
      </c>
      <c r="E26" s="164">
        <v>33192.18</v>
      </c>
      <c r="G26" s="63"/>
    </row>
    <row r="27" spans="2:11">
      <c r="B27" s="8" t="s">
        <v>16</v>
      </c>
      <c r="C27" s="9" t="s">
        <v>106</v>
      </c>
      <c r="D27" s="249">
        <v>-510.85</v>
      </c>
      <c r="E27" s="232">
        <v>-34741.43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510.85</v>
      </c>
      <c r="E32" s="233">
        <v>34741.43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1258.1000000000001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139.52000000000001</v>
      </c>
      <c r="E35" s="234">
        <v>118.52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371.33</v>
      </c>
      <c r="E37" s="234">
        <v>347.19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33017.620000000003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-7845.14</v>
      </c>
      <c r="E40" s="253">
        <v>1549.25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33192.18</v>
      </c>
      <c r="E41" s="246">
        <v>0</v>
      </c>
      <c r="F41" s="66"/>
      <c r="G41" s="63"/>
      <c r="H41" s="182"/>
    </row>
    <row r="42" spans="2:10">
      <c r="B42" s="76"/>
      <c r="C42" s="76"/>
      <c r="D42" s="77"/>
      <c r="E42" s="77"/>
      <c r="F42" s="66"/>
      <c r="G42" s="56"/>
      <c r="H42" s="182"/>
    </row>
    <row r="43" spans="2:10" ht="13.5">
      <c r="B43" s="350" t="s">
        <v>59</v>
      </c>
      <c r="C43" s="351"/>
      <c r="D43" s="351"/>
      <c r="E43" s="351"/>
      <c r="G43" s="61"/>
      <c r="H43" s="182"/>
    </row>
    <row r="44" spans="2:10" ht="18" customHeight="1" thickBot="1">
      <c r="B44" s="349" t="s">
        <v>116</v>
      </c>
      <c r="C44" s="352"/>
      <c r="D44" s="352"/>
      <c r="E44" s="352"/>
      <c r="G44" s="61"/>
      <c r="H44" s="182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  <c r="H45" s="182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548.89</v>
      </c>
      <c r="E47" s="204">
        <v>539.59</v>
      </c>
      <c r="G47" s="61"/>
    </row>
    <row r="48" spans="2:10">
      <c r="B48" s="136" t="s">
        <v>5</v>
      </c>
      <c r="C48" s="134" t="s">
        <v>40</v>
      </c>
      <c r="D48" s="220">
        <v>539.59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75.694900000000004</v>
      </c>
      <c r="E50" s="64">
        <v>61.5137</v>
      </c>
      <c r="G50" s="123"/>
    </row>
    <row r="51" spans="2:7">
      <c r="B51" s="135" t="s">
        <v>5</v>
      </c>
      <c r="C51" s="125" t="s">
        <v>109</v>
      </c>
      <c r="D51" s="220">
        <v>50.252699999999997</v>
      </c>
      <c r="E51" s="64">
        <v>60.590900000000005</v>
      </c>
      <c r="G51" s="123"/>
    </row>
    <row r="52" spans="2:7">
      <c r="B52" s="135" t="s">
        <v>7</v>
      </c>
      <c r="C52" s="125" t="s">
        <v>110</v>
      </c>
      <c r="D52" s="220">
        <v>77.993200000000002</v>
      </c>
      <c r="E52" s="64">
        <v>69.783200000000008</v>
      </c>
    </row>
    <row r="53" spans="2:7" ht="12.75" customHeight="1" thickBot="1">
      <c r="B53" s="137" t="s">
        <v>8</v>
      </c>
      <c r="C53" s="138" t="s">
        <v>40</v>
      </c>
      <c r="D53" s="219">
        <v>61.5137</v>
      </c>
      <c r="E53" s="191">
        <v>0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sheetPr codeName="Arkusz14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39579.71</v>
      </c>
      <c r="E11" s="238">
        <v>0</v>
      </c>
    </row>
    <row r="12" spans="2:12">
      <c r="B12" s="124" t="s">
        <v>3</v>
      </c>
      <c r="C12" s="125" t="s">
        <v>4</v>
      </c>
      <c r="D12" s="239">
        <v>39579.71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39579.71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43840.05</v>
      </c>
      <c r="E26" s="164">
        <v>39579.71</v>
      </c>
      <c r="G26" s="63"/>
    </row>
    <row r="27" spans="2:11">
      <c r="B27" s="8" t="s">
        <v>16</v>
      </c>
      <c r="C27" s="9" t="s">
        <v>106</v>
      </c>
      <c r="D27" s="249">
        <v>-1049.3700000000001</v>
      </c>
      <c r="E27" s="232">
        <v>-43114.43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1049.3700000000001</v>
      </c>
      <c r="E32" s="233">
        <v>43114.43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1049.3700000000001</v>
      </c>
      <c r="E37" s="234">
        <v>424.68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42689.75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-3210.97</v>
      </c>
      <c r="E40" s="253">
        <v>3534.72</v>
      </c>
      <c r="G40" s="63"/>
    </row>
    <row r="41" spans="2:10" ht="13.5" thickBot="1">
      <c r="B41" s="82" t="s">
        <v>36</v>
      </c>
      <c r="C41" s="83" t="s">
        <v>37</v>
      </c>
      <c r="D41" s="218">
        <v>39579.71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393.61</v>
      </c>
      <c r="E47" s="204">
        <v>383.75</v>
      </c>
      <c r="G47" s="61"/>
    </row>
    <row r="48" spans="2:10">
      <c r="B48" s="136" t="s">
        <v>5</v>
      </c>
      <c r="C48" s="134" t="s">
        <v>40</v>
      </c>
      <c r="D48" s="220">
        <v>383.75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111.3794</v>
      </c>
      <c r="E50" s="64">
        <v>103.13930000000001</v>
      </c>
      <c r="G50" s="123"/>
    </row>
    <row r="51" spans="2:7">
      <c r="B51" s="135" t="s">
        <v>5</v>
      </c>
      <c r="C51" s="125" t="s">
        <v>109</v>
      </c>
      <c r="D51" s="220">
        <v>95.501300000000001</v>
      </c>
      <c r="E51" s="64">
        <v>103.1357</v>
      </c>
      <c r="G51" s="123"/>
    </row>
    <row r="52" spans="2:7">
      <c r="B52" s="135" t="s">
        <v>7</v>
      </c>
      <c r="C52" s="125" t="s">
        <v>110</v>
      </c>
      <c r="D52" s="220">
        <v>111.9393</v>
      </c>
      <c r="E52" s="64">
        <v>113.3313</v>
      </c>
    </row>
    <row r="53" spans="2:7" ht="13.5" customHeight="1" thickBot="1">
      <c r="B53" s="137" t="s">
        <v>8</v>
      </c>
      <c r="C53" s="138" t="s">
        <v>40</v>
      </c>
      <c r="D53" s="219">
        <v>103.13930000000001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sheetPr codeName="Arkusz14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717664.29</v>
      </c>
      <c r="E11" s="238">
        <v>729495.47000000009</v>
      </c>
    </row>
    <row r="12" spans="2:12">
      <c r="B12" s="124" t="s">
        <v>3</v>
      </c>
      <c r="C12" s="125" t="s">
        <v>4</v>
      </c>
      <c r="D12" s="239">
        <v>717664.29</v>
      </c>
      <c r="E12" s="240">
        <v>729495.47000000009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717664.29</v>
      </c>
      <c r="E21" s="246">
        <v>729495.47000000009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848929.38</v>
      </c>
      <c r="E26" s="164">
        <v>717664.29</v>
      </c>
      <c r="G26" s="63"/>
      <c r="H26" s="167"/>
    </row>
    <row r="27" spans="2:11">
      <c r="B27" s="8" t="s">
        <v>16</v>
      </c>
      <c r="C27" s="9" t="s">
        <v>106</v>
      </c>
      <c r="D27" s="249">
        <v>-34023.769999999997</v>
      </c>
      <c r="E27" s="232">
        <v>-48157.32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0.18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0.18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34023.769999999997</v>
      </c>
      <c r="E32" s="233">
        <v>48157.5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21728.15</v>
      </c>
      <c r="E33" s="234">
        <v>34424.75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1724.68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640.29</v>
      </c>
      <c r="E35" s="234">
        <v>424.54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11655.33</v>
      </c>
      <c r="E37" s="234">
        <v>11583.53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-97241.32</v>
      </c>
      <c r="E40" s="253">
        <v>59988.5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717664.29</v>
      </c>
      <c r="E41" s="109">
        <v>729495.47000000009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5625.07</v>
      </c>
      <c r="E47" s="204">
        <v>5369.01</v>
      </c>
      <c r="G47" s="61"/>
    </row>
    <row r="48" spans="2:10">
      <c r="B48" s="136" t="s">
        <v>5</v>
      </c>
      <c r="C48" s="134" t="s">
        <v>40</v>
      </c>
      <c r="D48" s="220">
        <v>5369.01</v>
      </c>
      <c r="E48" s="110">
        <v>5030.24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150.91890000000001</v>
      </c>
      <c r="E50" s="64">
        <v>133.6679</v>
      </c>
      <c r="G50" s="123"/>
    </row>
    <row r="51" spans="2:7">
      <c r="B51" s="135" t="s">
        <v>5</v>
      </c>
      <c r="C51" s="125" t="s">
        <v>109</v>
      </c>
      <c r="D51" s="220">
        <v>119.69929999999999</v>
      </c>
      <c r="E51" s="64">
        <v>129.31399999999999</v>
      </c>
      <c r="G51" s="123"/>
    </row>
    <row r="52" spans="2:7">
      <c r="B52" s="135" t="s">
        <v>7</v>
      </c>
      <c r="C52" s="125" t="s">
        <v>110</v>
      </c>
      <c r="D52" s="220">
        <v>153.1611</v>
      </c>
      <c r="E52" s="64">
        <v>150.8946</v>
      </c>
    </row>
    <row r="53" spans="2:7" ht="12.75" customHeight="1" thickBot="1">
      <c r="B53" s="137" t="s">
        <v>8</v>
      </c>
      <c r="C53" s="138" t="s">
        <v>40</v>
      </c>
      <c r="D53" s="219">
        <v>133.6679</v>
      </c>
      <c r="E53" s="191">
        <v>145.02199999999999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729495.47000000009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729495.47000000009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729495.47000000009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729495.47000000009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729495.47000000009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sheetPr codeName="Arkusz146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233277.35</v>
      </c>
      <c r="E11" s="238">
        <v>287669.14</v>
      </c>
    </row>
    <row r="12" spans="2:12">
      <c r="B12" s="124" t="s">
        <v>3</v>
      </c>
      <c r="C12" s="125" t="s">
        <v>4</v>
      </c>
      <c r="D12" s="239">
        <v>233277.35</v>
      </c>
      <c r="E12" s="240">
        <v>287669.14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233277.35</v>
      </c>
      <c r="E21" s="246">
        <v>287669.14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324764.82</v>
      </c>
      <c r="E26" s="164">
        <v>233277.35</v>
      </c>
      <c r="G26" s="63"/>
    </row>
    <row r="27" spans="2:11">
      <c r="B27" s="8" t="s">
        <v>16</v>
      </c>
      <c r="C27" s="9" t="s">
        <v>106</v>
      </c>
      <c r="D27" s="249">
        <v>-54157.060000000005</v>
      </c>
      <c r="E27" s="232">
        <v>-5261.59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32.090000000000003</v>
      </c>
      <c r="E28" s="233">
        <v>6.39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32.090000000000003</v>
      </c>
      <c r="E31" s="234">
        <v>6.39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54189.15</v>
      </c>
      <c r="E32" s="233">
        <v>5267.9800000000005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49957.54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1324.18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63.81</v>
      </c>
      <c r="E35" s="234">
        <v>57.9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4167.8</v>
      </c>
      <c r="E37" s="234">
        <v>3885.9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-37330.410000000003</v>
      </c>
      <c r="E40" s="253">
        <v>59653.38</v>
      </c>
      <c r="G40" s="63"/>
    </row>
    <row r="41" spans="2:10" ht="13.5" thickBot="1">
      <c r="B41" s="82" t="s">
        <v>36</v>
      </c>
      <c r="C41" s="83" t="s">
        <v>37</v>
      </c>
      <c r="D41" s="218">
        <v>233277.35</v>
      </c>
      <c r="E41" s="109">
        <v>287669.14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606.96</v>
      </c>
      <c r="E47" s="204">
        <v>493.27</v>
      </c>
      <c r="G47" s="61"/>
      <c r="H47" s="115"/>
    </row>
    <row r="48" spans="2:10">
      <c r="B48" s="136" t="s">
        <v>5</v>
      </c>
      <c r="C48" s="134" t="s">
        <v>40</v>
      </c>
      <c r="D48" s="220">
        <v>493.27</v>
      </c>
      <c r="E48" s="110">
        <v>483.06</v>
      </c>
      <c r="G48" s="142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535.06790000000001</v>
      </c>
      <c r="E50" s="64">
        <v>472.92020000000002</v>
      </c>
      <c r="G50" s="123"/>
    </row>
    <row r="51" spans="2:7">
      <c r="B51" s="135" t="s">
        <v>5</v>
      </c>
      <c r="C51" s="125" t="s">
        <v>109</v>
      </c>
      <c r="D51" s="220">
        <v>439.10070000000002</v>
      </c>
      <c r="E51" s="64">
        <v>471.98840000000001</v>
      </c>
      <c r="G51" s="123"/>
    </row>
    <row r="52" spans="2:7">
      <c r="B52" s="135" t="s">
        <v>7</v>
      </c>
      <c r="C52" s="125" t="s">
        <v>110</v>
      </c>
      <c r="D52" s="220">
        <v>540.83270000000005</v>
      </c>
      <c r="E52" s="64">
        <v>596.09270000000004</v>
      </c>
    </row>
    <row r="53" spans="2:7" ht="12.75" customHeight="1" thickBot="1">
      <c r="B53" s="137" t="s">
        <v>8</v>
      </c>
      <c r="C53" s="138" t="s">
        <v>40</v>
      </c>
      <c r="D53" s="219">
        <v>472.92020000000002</v>
      </c>
      <c r="E53" s="191">
        <v>595.51430000000005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287669.14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287669.14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287669.14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287669.14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287669.14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sheetPr codeName="Arkusz147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399699.61</v>
      </c>
      <c r="E11" s="238">
        <v>408799.65</v>
      </c>
    </row>
    <row r="12" spans="2:12">
      <c r="B12" s="124" t="s">
        <v>3</v>
      </c>
      <c r="C12" s="125" t="s">
        <v>4</v>
      </c>
      <c r="D12" s="239">
        <v>399699.61</v>
      </c>
      <c r="E12" s="240">
        <v>416736.73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399699.61</v>
      </c>
      <c r="E21" s="246">
        <v>416736.73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473932.89</v>
      </c>
      <c r="E26" s="164">
        <v>399699.61</v>
      </c>
      <c r="G26" s="63"/>
    </row>
    <row r="27" spans="2:11">
      <c r="B27" s="8" t="s">
        <v>16</v>
      </c>
      <c r="C27" s="9" t="s">
        <v>106</v>
      </c>
      <c r="D27" s="249">
        <v>-33757.01</v>
      </c>
      <c r="E27" s="232">
        <v>-17344.170000000002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33757.01</v>
      </c>
      <c r="E32" s="233">
        <v>17344.170000000002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26967.84</v>
      </c>
      <c r="E33" s="234">
        <v>8080.96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2849.2000000000003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418.48</v>
      </c>
      <c r="E35" s="234">
        <v>341.18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6370.69</v>
      </c>
      <c r="E37" s="234">
        <v>6072.83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-40476.269999999997</v>
      </c>
      <c r="E40" s="253">
        <v>34381.29</v>
      </c>
      <c r="G40" s="63"/>
    </row>
    <row r="41" spans="2:10" ht="13.5" thickBot="1">
      <c r="B41" s="82" t="s">
        <v>36</v>
      </c>
      <c r="C41" s="83" t="s">
        <v>37</v>
      </c>
      <c r="D41" s="218">
        <v>399699.61</v>
      </c>
      <c r="E41" s="109">
        <v>416736.73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687.44</v>
      </c>
      <c r="E47" s="204">
        <v>634.76</v>
      </c>
      <c r="G47" s="61"/>
    </row>
    <row r="48" spans="2:10">
      <c r="B48" s="136" t="s">
        <v>5</v>
      </c>
      <c r="C48" s="134" t="s">
        <v>40</v>
      </c>
      <c r="D48" s="220">
        <v>634.76</v>
      </c>
      <c r="E48" s="110">
        <v>608.77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689.4171</v>
      </c>
      <c r="E50" s="64">
        <v>629.68619999999999</v>
      </c>
      <c r="G50" s="123"/>
    </row>
    <row r="51" spans="2:7">
      <c r="B51" s="135" t="s">
        <v>5</v>
      </c>
      <c r="C51" s="125" t="s">
        <v>109</v>
      </c>
      <c r="D51" s="220">
        <v>609.92859999999996</v>
      </c>
      <c r="E51" s="64">
        <v>629.68619999999999</v>
      </c>
      <c r="G51" s="123"/>
    </row>
    <row r="52" spans="2:7">
      <c r="B52" s="135" t="s">
        <v>7</v>
      </c>
      <c r="C52" s="125" t="s">
        <v>110</v>
      </c>
      <c r="D52" s="220">
        <v>690.81470000000002</v>
      </c>
      <c r="E52" s="64">
        <v>684.55529999999999</v>
      </c>
    </row>
    <row r="53" spans="2:7" ht="13.5" customHeight="1" thickBot="1">
      <c r="B53" s="137" t="s">
        <v>8</v>
      </c>
      <c r="C53" s="138" t="s">
        <v>40</v>
      </c>
      <c r="D53" s="219">
        <v>629.68619999999999</v>
      </c>
      <c r="E53" s="191">
        <v>684.55529999999999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416736.73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416736.73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416736.73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416736.73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416736.73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sheetPr codeName="Arkusz148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395320.12</v>
      </c>
      <c r="E11" s="238">
        <v>78727.97</v>
      </c>
    </row>
    <row r="12" spans="2:12">
      <c r="B12" s="124" t="s">
        <v>3</v>
      </c>
      <c r="C12" s="125" t="s">
        <v>4</v>
      </c>
      <c r="D12" s="239">
        <v>395320.12</v>
      </c>
      <c r="E12" s="240">
        <v>78727.97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395320.12</v>
      </c>
      <c r="E21" s="246">
        <v>78727.97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H25" s="167"/>
    </row>
    <row r="26" spans="2:11">
      <c r="B26" s="78" t="s">
        <v>14</v>
      </c>
      <c r="C26" s="79" t="s">
        <v>15</v>
      </c>
      <c r="D26" s="214">
        <v>455357.57</v>
      </c>
      <c r="E26" s="164">
        <v>395320.12</v>
      </c>
      <c r="G26" s="63"/>
      <c r="H26" s="167"/>
    </row>
    <row r="27" spans="2:11">
      <c r="B27" s="8" t="s">
        <v>16</v>
      </c>
      <c r="C27" s="9" t="s">
        <v>106</v>
      </c>
      <c r="D27" s="249">
        <v>-10866.830000000002</v>
      </c>
      <c r="E27" s="232">
        <v>-352202.3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6.38</v>
      </c>
      <c r="E28" s="233">
        <v>66935.040000000008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6.38</v>
      </c>
      <c r="E31" s="234">
        <v>66935.040000000008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10873.210000000001</v>
      </c>
      <c r="E32" s="233">
        <v>419137.34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408969.72000000003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4350.82</v>
      </c>
      <c r="E35" s="234">
        <v>4182.76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6522.39</v>
      </c>
      <c r="E37" s="234">
        <v>5980.17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4.6900000000000004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-49170.62</v>
      </c>
      <c r="E40" s="253">
        <v>35610.15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395320.12</v>
      </c>
      <c r="E41" s="109">
        <v>78727.97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1076.27</v>
      </c>
      <c r="E47" s="204">
        <v>1047.53</v>
      </c>
      <c r="G47" s="61"/>
    </row>
    <row r="48" spans="2:10">
      <c r="B48" s="136" t="s">
        <v>5</v>
      </c>
      <c r="C48" s="134" t="s">
        <v>40</v>
      </c>
      <c r="D48" s="220">
        <v>1047.53</v>
      </c>
      <c r="E48" s="110">
        <v>182.36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423.08859999999999</v>
      </c>
      <c r="E50" s="64">
        <v>377.38310000000001</v>
      </c>
      <c r="G50" s="123"/>
    </row>
    <row r="51" spans="2:7">
      <c r="B51" s="135" t="s">
        <v>5</v>
      </c>
      <c r="C51" s="125" t="s">
        <v>109</v>
      </c>
      <c r="D51" s="220">
        <v>350.3347</v>
      </c>
      <c r="E51" s="64">
        <v>377.38310000000001</v>
      </c>
      <c r="G51" s="123"/>
    </row>
    <row r="52" spans="2:7">
      <c r="B52" s="135" t="s">
        <v>7</v>
      </c>
      <c r="C52" s="125" t="s">
        <v>110</v>
      </c>
      <c r="D52" s="220">
        <v>423.39230000000003</v>
      </c>
      <c r="E52" s="64">
        <v>432.20770000000005</v>
      </c>
    </row>
    <row r="53" spans="2:7" ht="14.25" customHeight="1" thickBot="1">
      <c r="B53" s="137" t="s">
        <v>8</v>
      </c>
      <c r="C53" s="138" t="s">
        <v>40</v>
      </c>
      <c r="D53" s="219">
        <v>377.38310000000001</v>
      </c>
      <c r="E53" s="191">
        <v>431.71730000000002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78727.97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78727.97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78727.97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78727.97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78727.97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sheetPr codeName="Arkusz150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2460.4699999999998</v>
      </c>
      <c r="E11" s="238">
        <v>0</v>
      </c>
    </row>
    <row r="12" spans="2:12">
      <c r="B12" s="124" t="s">
        <v>3</v>
      </c>
      <c r="C12" s="125" t="s">
        <v>4</v>
      </c>
      <c r="D12" s="239">
        <v>2460.4699999999998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2460.4699999999998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9734.16</v>
      </c>
      <c r="E26" s="248">
        <v>2460.4699999999998</v>
      </c>
      <c r="G26" s="63"/>
      <c r="H26" s="167"/>
    </row>
    <row r="27" spans="2:11">
      <c r="B27" s="8" t="s">
        <v>16</v>
      </c>
      <c r="C27" s="9" t="s">
        <v>106</v>
      </c>
      <c r="D27" s="249">
        <v>-5921.45</v>
      </c>
      <c r="E27" s="232">
        <v>-2584.2800000000002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5921.45</v>
      </c>
      <c r="E32" s="233">
        <v>2584.2800000000002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5713.38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34.619999999999997</v>
      </c>
      <c r="E35" s="234">
        <v>10.66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173.45</v>
      </c>
      <c r="E37" s="234">
        <v>39.72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2533.9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-1352.24</v>
      </c>
      <c r="E40" s="253">
        <v>123.81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2460.4700000000003</v>
      </c>
      <c r="E41" s="246">
        <v>-3.979039320256561E-13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67.626499999999993</v>
      </c>
      <c r="E47" s="204">
        <v>19.498100000000001</v>
      </c>
      <c r="G47" s="61"/>
    </row>
    <row r="48" spans="2:10">
      <c r="B48" s="136" t="s">
        <v>5</v>
      </c>
      <c r="C48" s="134" t="s">
        <v>40</v>
      </c>
      <c r="D48" s="220">
        <v>19.498100000000001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143.94</v>
      </c>
      <c r="E50" s="64">
        <v>126.19</v>
      </c>
      <c r="G50" s="123"/>
    </row>
    <row r="51" spans="2:7">
      <c r="B51" s="135" t="s">
        <v>5</v>
      </c>
      <c r="C51" s="125" t="s">
        <v>109</v>
      </c>
      <c r="D51" s="220">
        <v>121.21</v>
      </c>
      <c r="E51" s="64">
        <v>126.19</v>
      </c>
      <c r="G51" s="123"/>
    </row>
    <row r="52" spans="2:7">
      <c r="B52" s="135" t="s">
        <v>7</v>
      </c>
      <c r="C52" s="125" t="s">
        <v>110</v>
      </c>
      <c r="D52" s="220">
        <v>144.34</v>
      </c>
      <c r="E52" s="64">
        <v>132.85</v>
      </c>
    </row>
    <row r="53" spans="2:7" ht="12.75" customHeight="1" thickBot="1">
      <c r="B53" s="137" t="s">
        <v>8</v>
      </c>
      <c r="C53" s="138" t="s">
        <v>40</v>
      </c>
      <c r="D53" s="219">
        <v>126.19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1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9562.0400000000009</v>
      </c>
      <c r="E11" s="238">
        <v>0</v>
      </c>
    </row>
    <row r="12" spans="2:12">
      <c r="B12" s="124" t="s">
        <v>3</v>
      </c>
      <c r="C12" s="125" t="s">
        <v>4</v>
      </c>
      <c r="D12" s="239">
        <v>9562.0400000000009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9562.0400000000009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13989.49</v>
      </c>
      <c r="E26" s="164">
        <v>9562.0400000000009</v>
      </c>
      <c r="G26" s="63"/>
      <c r="H26" s="167"/>
    </row>
    <row r="27" spans="2:11">
      <c r="B27" s="8" t="s">
        <v>16</v>
      </c>
      <c r="C27" s="9" t="s">
        <v>106</v>
      </c>
      <c r="D27" s="249">
        <v>-74.180000000000007</v>
      </c>
      <c r="E27" s="232">
        <v>-10838.23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133.38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132.47999999999999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0.9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207.56</v>
      </c>
      <c r="E32" s="233">
        <v>10838.23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36.56</v>
      </c>
      <c r="E35" s="234">
        <v>35.85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171</v>
      </c>
      <c r="E37" s="234">
        <v>146.64000000000001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10655.74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-4353.2700000000004</v>
      </c>
      <c r="E40" s="253">
        <v>1276.19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9562.0399999999991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49.352600000000002</v>
      </c>
      <c r="E47" s="204">
        <v>48.970799999999997</v>
      </c>
      <c r="G47" s="61"/>
    </row>
    <row r="48" spans="2:10">
      <c r="B48" s="136" t="s">
        <v>5</v>
      </c>
      <c r="C48" s="134" t="s">
        <v>40</v>
      </c>
      <c r="D48" s="220">
        <v>48.970799999999997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283.45999999999998</v>
      </c>
      <c r="E50" s="64">
        <v>195.26</v>
      </c>
      <c r="G50" s="123"/>
    </row>
    <row r="51" spans="2:7">
      <c r="B51" s="135" t="s">
        <v>5</v>
      </c>
      <c r="C51" s="125" t="s">
        <v>109</v>
      </c>
      <c r="D51" s="220">
        <v>177.7</v>
      </c>
      <c r="E51" s="64">
        <v>192.62</v>
      </c>
      <c r="G51" s="123"/>
    </row>
    <row r="52" spans="2:7">
      <c r="B52" s="135" t="s">
        <v>7</v>
      </c>
      <c r="C52" s="125" t="s">
        <v>110</v>
      </c>
      <c r="D52" s="220">
        <v>283.45999999999998</v>
      </c>
      <c r="E52" s="64">
        <v>232.24</v>
      </c>
    </row>
    <row r="53" spans="2:7" ht="13.5" customHeight="1" thickBot="1">
      <c r="B53" s="137" t="s">
        <v>8</v>
      </c>
      <c r="C53" s="138" t="s">
        <v>40</v>
      </c>
      <c r="D53" s="219">
        <v>195.26</v>
      </c>
      <c r="E53" s="191">
        <v>0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5.7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Arkusz12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4" width="17.85546875" style="68" customWidth="1"/>
    <col min="5" max="5" width="17.140625" style="68" customWidth="1"/>
    <col min="6" max="6" width="7.42578125" customWidth="1"/>
    <col min="7" max="7" width="17.28515625" customWidth="1"/>
    <col min="8" max="8" width="20.140625" customWidth="1"/>
    <col min="9" max="9" width="12.85546875" customWidth="1"/>
    <col min="10" max="10" width="13.5703125" customWidth="1"/>
    <col min="11" max="11" width="15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97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1285549.8600000001</v>
      </c>
      <c r="E11" s="238">
        <f>SUM(E12:E14)</f>
        <v>1403288.3</v>
      </c>
      <c r="H11" s="61"/>
    </row>
    <row r="12" spans="2:12">
      <c r="B12" s="124" t="s">
        <v>3</v>
      </c>
      <c r="C12" s="169" t="s">
        <v>4</v>
      </c>
      <c r="D12" s="239">
        <v>1090081.99</v>
      </c>
      <c r="E12" s="240">
        <v>1401988.98</v>
      </c>
      <c r="H12" s="61"/>
    </row>
    <row r="13" spans="2:12">
      <c r="B13" s="124" t="s">
        <v>5</v>
      </c>
      <c r="C13" s="169" t="s">
        <v>6</v>
      </c>
      <c r="D13" s="241">
        <v>194613.56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854.31</v>
      </c>
      <c r="E14" s="301">
        <f>E15</f>
        <v>1299.32</v>
      </c>
      <c r="H14" s="61"/>
    </row>
    <row r="15" spans="2:12">
      <c r="B15" s="124" t="s">
        <v>101</v>
      </c>
      <c r="C15" s="169" t="s">
        <v>10</v>
      </c>
      <c r="D15" s="241">
        <v>854.31</v>
      </c>
      <c r="E15" s="301">
        <v>1299.32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1143.72</v>
      </c>
      <c r="E17" s="303">
        <f>E18</f>
        <v>1159.08</v>
      </c>
    </row>
    <row r="18" spans="2:11">
      <c r="B18" s="124" t="s">
        <v>3</v>
      </c>
      <c r="C18" s="169" t="s">
        <v>10</v>
      </c>
      <c r="D18" s="242">
        <v>1143.72</v>
      </c>
      <c r="E18" s="302">
        <v>1159.08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1284406.1400000001</v>
      </c>
      <c r="E21" s="246">
        <f>E11-E17</f>
        <v>1402129.22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2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8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K25" s="123"/>
    </row>
    <row r="26" spans="2:11">
      <c r="B26" s="78" t="s">
        <v>14</v>
      </c>
      <c r="C26" s="79" t="s">
        <v>15</v>
      </c>
      <c r="D26" s="247">
        <v>1293945.3899999999</v>
      </c>
      <c r="E26" s="248">
        <v>1284406.1399999999</v>
      </c>
      <c r="G26" s="63"/>
    </row>
    <row r="27" spans="2:11">
      <c r="B27" s="8" t="s">
        <v>16</v>
      </c>
      <c r="C27" s="9" t="s">
        <v>106</v>
      </c>
      <c r="D27" s="249">
        <v>32528.829999999987</v>
      </c>
      <c r="E27" s="232">
        <v>23216.410000000003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197250.94</v>
      </c>
      <c r="E28" s="233">
        <v>166295.29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197212.66</v>
      </c>
      <c r="E29" s="234">
        <v>166295.29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38.28</v>
      </c>
      <c r="E31" s="234">
        <v>0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164722.11000000002</v>
      </c>
      <c r="E32" s="233">
        <v>143078.88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148099.26</v>
      </c>
      <c r="E33" s="234">
        <v>128708.53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16622.849999999999</v>
      </c>
      <c r="E35" s="234">
        <v>14358.94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0</v>
      </c>
      <c r="E39" s="235">
        <v>11.41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-42068.08</v>
      </c>
      <c r="E40" s="253">
        <v>94506.67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1284406.1399999999</v>
      </c>
      <c r="E41" s="246">
        <v>1402129.2199999997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5.75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119125.20510000001</v>
      </c>
      <c r="E47" s="204">
        <v>122208.2475</v>
      </c>
      <c r="G47" s="61"/>
    </row>
    <row r="48" spans="2:10">
      <c r="B48" s="101" t="s">
        <v>5</v>
      </c>
      <c r="C48" s="11" t="s">
        <v>40</v>
      </c>
      <c r="D48" s="220">
        <v>122208.24750000001</v>
      </c>
      <c r="E48" s="319">
        <v>124389.35247203271</v>
      </c>
      <c r="G48" s="143"/>
      <c r="I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10.8621</v>
      </c>
      <c r="E50" s="204">
        <v>10.51</v>
      </c>
      <c r="G50" s="123"/>
    </row>
    <row r="51" spans="2:7">
      <c r="B51" s="85" t="s">
        <v>5</v>
      </c>
      <c r="C51" s="5" t="s">
        <v>109</v>
      </c>
      <c r="D51" s="220">
        <v>10.1698</v>
      </c>
      <c r="E51" s="204">
        <v>10.4992</v>
      </c>
      <c r="G51" s="123"/>
    </row>
    <row r="52" spans="2:7" ht="12" customHeight="1">
      <c r="B52" s="85" t="s">
        <v>7</v>
      </c>
      <c r="C52" s="5" t="s">
        <v>110</v>
      </c>
      <c r="D52" s="220">
        <v>10.8621</v>
      </c>
      <c r="E52" s="204">
        <v>11.279200000000001</v>
      </c>
    </row>
    <row r="53" spans="2:7" ht="13.5" thickBot="1">
      <c r="B53" s="86" t="s">
        <v>8</v>
      </c>
      <c r="C53" s="13" t="s">
        <v>40</v>
      </c>
      <c r="D53" s="219">
        <v>10.51</v>
      </c>
      <c r="E53" s="191">
        <v>11.2721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1367586.75</v>
      </c>
      <c r="E58" s="22">
        <f>D58/E21</f>
        <v>0.97536427491326372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1367586.75</v>
      </c>
      <c r="E71" s="372">
        <f>E72</f>
        <v>0.97536427491326372</v>
      </c>
    </row>
    <row r="72" spans="2:7">
      <c r="B72" s="369" t="s">
        <v>261</v>
      </c>
      <c r="C72" s="370" t="s">
        <v>262</v>
      </c>
      <c r="D72" s="371">
        <v>1367586.75</v>
      </c>
      <c r="E72" s="372">
        <f>D72/E21</f>
        <v>0.97536427491326372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  <c r="G75" s="56"/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34402.230000000003</v>
      </c>
      <c r="E87" s="377">
        <f>D87/E21</f>
        <v>2.4535705774678888E-2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1299.32</v>
      </c>
      <c r="E90" s="99">
        <f>D90/E21</f>
        <v>9.2667635868825269E-4</v>
      </c>
    </row>
    <row r="91" spans="2:5">
      <c r="B91" s="108" t="s">
        <v>61</v>
      </c>
      <c r="C91" s="15" t="s">
        <v>64</v>
      </c>
      <c r="D91" s="16">
        <v>1159.08</v>
      </c>
      <c r="E91" s="17">
        <f>D91/E21</f>
        <v>8.266570466308376E-4</v>
      </c>
    </row>
    <row r="92" spans="2:5">
      <c r="B92" s="380" t="s">
        <v>63</v>
      </c>
      <c r="C92" s="381" t="s">
        <v>65</v>
      </c>
      <c r="D92" s="382">
        <f>D58+D89+D90-D91+D87</f>
        <v>1402129.22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1402129.22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sheetPr codeName="Arkusz15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4" width="18.85546875" style="68" customWidth="1"/>
    <col min="5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189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94680.43</v>
      </c>
      <c r="E11" s="238">
        <v>0</v>
      </c>
    </row>
    <row r="12" spans="2:12">
      <c r="B12" s="124" t="s">
        <v>3</v>
      </c>
      <c r="C12" s="125" t="s">
        <v>4</v>
      </c>
      <c r="D12" s="239">
        <v>94680.43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94680.43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261214.99</v>
      </c>
      <c r="E26" s="248">
        <v>94680.43</v>
      </c>
      <c r="G26" s="63"/>
    </row>
    <row r="27" spans="2:11">
      <c r="B27" s="8" t="s">
        <v>16</v>
      </c>
      <c r="C27" s="9" t="s">
        <v>106</v>
      </c>
      <c r="D27" s="249">
        <v>864.67000000000007</v>
      </c>
      <c r="E27" s="232">
        <v>-129892.6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12000.06</v>
      </c>
      <c r="E28" s="233">
        <v>2399.9900000000002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12000.06</v>
      </c>
      <c r="E29" s="234">
        <v>2399.9900000000002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11135.39</v>
      </c>
      <c r="E32" s="233">
        <v>132292.59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50497.200000000004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192.18</v>
      </c>
      <c r="E35" s="234">
        <v>93.61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2446.0300000000002</v>
      </c>
      <c r="E37" s="234">
        <v>1166.7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8497.18</v>
      </c>
      <c r="E39" s="235">
        <v>80535.08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-167399.23000000001</v>
      </c>
      <c r="E40" s="253">
        <v>35212.17</v>
      </c>
      <c r="G40" s="63"/>
      <c r="H40" s="182"/>
    </row>
    <row r="41" spans="2:10" ht="13.5" thickBot="1">
      <c r="B41" s="82" t="s">
        <v>36</v>
      </c>
      <c r="C41" s="83" t="s">
        <v>37</v>
      </c>
      <c r="D41" s="254">
        <v>94680.43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923.80460000000005</v>
      </c>
      <c r="E47" s="204">
        <v>947.84690000000001</v>
      </c>
      <c r="G47" s="61"/>
    </row>
    <row r="48" spans="2:10">
      <c r="B48" s="136" t="s">
        <v>5</v>
      </c>
      <c r="C48" s="134" t="s">
        <v>40</v>
      </c>
      <c r="D48" s="220">
        <v>947.84690000000001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282.76</v>
      </c>
      <c r="E50" s="64">
        <v>99.89</v>
      </c>
      <c r="G50" s="123"/>
    </row>
    <row r="51" spans="2:7">
      <c r="B51" s="135" t="s">
        <v>5</v>
      </c>
      <c r="C51" s="125" t="s">
        <v>109</v>
      </c>
      <c r="D51" s="220">
        <v>94.27</v>
      </c>
      <c r="E51" s="64">
        <v>92.93</v>
      </c>
      <c r="G51" s="123"/>
    </row>
    <row r="52" spans="2:7">
      <c r="B52" s="135" t="s">
        <v>7</v>
      </c>
      <c r="C52" s="125" t="s">
        <v>110</v>
      </c>
      <c r="D52" s="220">
        <v>282.76</v>
      </c>
      <c r="E52" s="64">
        <v>146.20000000000002</v>
      </c>
    </row>
    <row r="53" spans="2:7" ht="12.75" customHeight="1" thickBot="1">
      <c r="B53" s="137" t="s">
        <v>8</v>
      </c>
      <c r="C53" s="138" t="s">
        <v>40</v>
      </c>
      <c r="D53" s="219">
        <v>99.89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sheetPr codeName="Arkusz15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190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12192.82</v>
      </c>
      <c r="E11" s="238">
        <v>0</v>
      </c>
    </row>
    <row r="12" spans="2:12">
      <c r="B12" s="124" t="s">
        <v>3</v>
      </c>
      <c r="C12" s="125" t="s">
        <v>4</v>
      </c>
      <c r="D12" s="239">
        <v>12192.82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12192.82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16629.37</v>
      </c>
      <c r="E26" s="164">
        <v>12192.82</v>
      </c>
      <c r="G26" s="63"/>
    </row>
    <row r="27" spans="2:11">
      <c r="B27" s="8" t="s">
        <v>16</v>
      </c>
      <c r="C27" s="9" t="s">
        <v>106</v>
      </c>
      <c r="D27" s="249">
        <v>-45.12</v>
      </c>
      <c r="E27" s="232">
        <v>-13362.93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176.74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176.74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221.86</v>
      </c>
      <c r="E32" s="233">
        <v>13362.93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39.42</v>
      </c>
      <c r="E35" s="234">
        <v>50.18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182.44</v>
      </c>
      <c r="E37" s="234">
        <v>204.92000000000002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13107.83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-4391.43</v>
      </c>
      <c r="E40" s="253">
        <v>1170.1099999999999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12192.82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55.637099999999997</v>
      </c>
      <c r="E47" s="204">
        <v>55.409300000000002</v>
      </c>
      <c r="G47" s="61"/>
    </row>
    <row r="48" spans="2:10">
      <c r="B48" s="136" t="s">
        <v>5</v>
      </c>
      <c r="C48" s="134" t="s">
        <v>40</v>
      </c>
      <c r="D48" s="220">
        <v>55.409300000000002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298.89</v>
      </c>
      <c r="E50" s="64">
        <v>220.05</v>
      </c>
      <c r="G50" s="123"/>
    </row>
    <row r="51" spans="2:7">
      <c r="B51" s="135" t="s">
        <v>5</v>
      </c>
      <c r="C51" s="125" t="s">
        <v>109</v>
      </c>
      <c r="D51" s="220">
        <v>198.13</v>
      </c>
      <c r="E51" s="64">
        <v>219.37</v>
      </c>
      <c r="G51" s="123"/>
    </row>
    <row r="52" spans="2:7">
      <c r="B52" s="135" t="s">
        <v>7</v>
      </c>
      <c r="C52" s="125" t="s">
        <v>110</v>
      </c>
      <c r="D52" s="220">
        <v>299.66000000000003</v>
      </c>
      <c r="E52" s="64">
        <v>245.93</v>
      </c>
    </row>
    <row r="53" spans="2:7" ht="13.5" thickBot="1">
      <c r="B53" s="137" t="s">
        <v>8</v>
      </c>
      <c r="C53" s="138" t="s">
        <v>40</v>
      </c>
      <c r="D53" s="219">
        <v>220.05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sheetPr codeName="Arkusz15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1065552.79</v>
      </c>
      <c r="E11" s="238">
        <v>1161467.5900000001</v>
      </c>
    </row>
    <row r="12" spans="2:12">
      <c r="B12" s="124" t="s">
        <v>3</v>
      </c>
      <c r="C12" s="125" t="s">
        <v>4</v>
      </c>
      <c r="D12" s="239">
        <v>1065552.79</v>
      </c>
      <c r="E12" s="240">
        <v>1161467.5900000001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1065552.79</v>
      </c>
      <c r="E21" s="246">
        <v>1161467.5900000001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1385623.62</v>
      </c>
      <c r="E26" s="164">
        <v>1065552.79</v>
      </c>
      <c r="G26" s="63"/>
    </row>
    <row r="27" spans="2:11">
      <c r="B27" s="8" t="s">
        <v>16</v>
      </c>
      <c r="C27" s="9" t="s">
        <v>106</v>
      </c>
      <c r="D27" s="249">
        <v>-268279.05</v>
      </c>
      <c r="E27" s="232">
        <v>74631.740000000005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243437.92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243437.92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268279.05</v>
      </c>
      <c r="E32" s="233">
        <v>168806.18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105825.31</v>
      </c>
      <c r="E33" s="234">
        <v>144972.92000000001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132643.15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10071.84</v>
      </c>
      <c r="E35" s="234">
        <v>7347.08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19738.75</v>
      </c>
      <c r="E37" s="234">
        <v>16486.150000000001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0.03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-51791.78</v>
      </c>
      <c r="E40" s="253">
        <v>21283.06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1065552.79</v>
      </c>
      <c r="E41" s="109">
        <v>1161467.5900000001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109448.943</v>
      </c>
      <c r="E47" s="204">
        <v>86842.118000000002</v>
      </c>
      <c r="G47" s="61"/>
    </row>
    <row r="48" spans="2:10">
      <c r="B48" s="136" t="s">
        <v>5</v>
      </c>
      <c r="C48" s="134" t="s">
        <v>40</v>
      </c>
      <c r="D48" s="220">
        <v>86842.118000000002</v>
      </c>
      <c r="E48" s="110">
        <v>92547.217999999993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12.66</v>
      </c>
      <c r="E50" s="64">
        <v>12.27</v>
      </c>
      <c r="G50" s="123"/>
    </row>
    <row r="51" spans="2:7">
      <c r="B51" s="135" t="s">
        <v>5</v>
      </c>
      <c r="C51" s="125" t="s">
        <v>109</v>
      </c>
      <c r="D51" s="220">
        <v>11.11</v>
      </c>
      <c r="E51" s="64">
        <v>11.21</v>
      </c>
      <c r="G51" s="123"/>
    </row>
    <row r="52" spans="2:7">
      <c r="B52" s="135" t="s">
        <v>7</v>
      </c>
      <c r="C52" s="125" t="s">
        <v>110</v>
      </c>
      <c r="D52" s="220">
        <v>13.040000000000001</v>
      </c>
      <c r="E52" s="64">
        <v>12.72</v>
      </c>
    </row>
    <row r="53" spans="2:7" ht="14.25" customHeight="1" thickBot="1">
      <c r="B53" s="137" t="s">
        <v>8</v>
      </c>
      <c r="C53" s="138" t="s">
        <v>40</v>
      </c>
      <c r="D53" s="219">
        <v>12.27</v>
      </c>
      <c r="E53" s="191">
        <v>12.55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1161467.5900000001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1161467.5900000001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1161467.5900000001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1161467.5900000001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1161467.5900000001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sheetPr codeName="Arkusz15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6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3079566.9</v>
      </c>
      <c r="E11" s="238">
        <v>3059098.94</v>
      </c>
    </row>
    <row r="12" spans="2:12">
      <c r="B12" s="124" t="s">
        <v>3</v>
      </c>
      <c r="C12" s="125" t="s">
        <v>4</v>
      </c>
      <c r="D12" s="239">
        <v>3079566.9</v>
      </c>
      <c r="E12" s="240">
        <v>3059098.94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3079566.9</v>
      </c>
      <c r="E21" s="246">
        <v>3059098.94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5912773.4899999993</v>
      </c>
      <c r="E26" s="164">
        <v>3079566.9</v>
      </c>
      <c r="G26" s="63"/>
    </row>
    <row r="27" spans="2:11">
      <c r="B27" s="8" t="s">
        <v>16</v>
      </c>
      <c r="C27" s="9" t="s">
        <v>106</v>
      </c>
      <c r="D27" s="249">
        <v>-2259745.5599999996</v>
      </c>
      <c r="E27" s="232">
        <v>-191484.69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170962.44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170962.44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2259745.5599999996</v>
      </c>
      <c r="E32" s="233">
        <v>362447.13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1660844.3399999999</v>
      </c>
      <c r="E33" s="234">
        <v>271720.84999999998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126351.99</v>
      </c>
      <c r="E34" s="234">
        <v>12253.94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30162.06</v>
      </c>
      <c r="E35" s="234">
        <v>29580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50704.73</v>
      </c>
      <c r="E37" s="234">
        <v>48892.340000000004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391682.43999999994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-573461.03</v>
      </c>
      <c r="E40" s="253">
        <v>171016.73</v>
      </c>
      <c r="G40" s="63"/>
    </row>
    <row r="41" spans="2:10" ht="13.5" thickBot="1">
      <c r="B41" s="82" t="s">
        <v>36</v>
      </c>
      <c r="C41" s="83" t="s">
        <v>37</v>
      </c>
      <c r="D41" s="218">
        <v>3079566.8999999994</v>
      </c>
      <c r="E41" s="109">
        <v>3059098.94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77139.902000000002</v>
      </c>
      <c r="E47" s="204">
        <v>45075.627999999997</v>
      </c>
      <c r="G47" s="61"/>
      <c r="H47" s="115"/>
    </row>
    <row r="48" spans="2:10">
      <c r="B48" s="136" t="s">
        <v>5</v>
      </c>
      <c r="C48" s="134" t="s">
        <v>40</v>
      </c>
      <c r="D48" s="220">
        <v>45075.627999999997</v>
      </c>
      <c r="E48" s="110">
        <v>42147.96</v>
      </c>
      <c r="G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76.650000000000006</v>
      </c>
      <c r="E50" s="64">
        <v>68.319999999999993</v>
      </c>
      <c r="G50" s="123"/>
    </row>
    <row r="51" spans="2:7">
      <c r="B51" s="135" t="s">
        <v>5</v>
      </c>
      <c r="C51" s="125" t="s">
        <v>109</v>
      </c>
      <c r="D51" s="220">
        <v>60.26</v>
      </c>
      <c r="E51" s="64">
        <v>64.94</v>
      </c>
      <c r="G51" s="123"/>
    </row>
    <row r="52" spans="2:7">
      <c r="B52" s="135" t="s">
        <v>7</v>
      </c>
      <c r="C52" s="125" t="s">
        <v>110</v>
      </c>
      <c r="D52" s="220">
        <v>77.69</v>
      </c>
      <c r="E52" s="64">
        <v>72.650000000000006</v>
      </c>
    </row>
    <row r="53" spans="2:7" ht="14.25" customHeight="1" thickBot="1">
      <c r="B53" s="137" t="s">
        <v>8</v>
      </c>
      <c r="C53" s="138" t="s">
        <v>40</v>
      </c>
      <c r="D53" s="219">
        <v>68.319999999999993</v>
      </c>
      <c r="E53" s="191">
        <v>72.58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3059098.94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3059098.94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3059098.94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3059098.94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3059098.94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sheetPr codeName="Arkusz159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10348.59</v>
      </c>
      <c r="E11" s="238">
        <v>0</v>
      </c>
    </row>
    <row r="12" spans="2:12">
      <c r="B12" s="124" t="s">
        <v>3</v>
      </c>
      <c r="C12" s="125" t="s">
        <v>4</v>
      </c>
      <c r="D12" s="239">
        <v>10348.59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10348.59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16046.34</v>
      </c>
      <c r="E26" s="164">
        <v>10348.59</v>
      </c>
      <c r="G26" s="63"/>
    </row>
    <row r="27" spans="2:11">
      <c r="B27" s="8" t="s">
        <v>16</v>
      </c>
      <c r="C27" s="9" t="s">
        <v>106</v>
      </c>
      <c r="D27" s="249">
        <v>-7606.2</v>
      </c>
      <c r="E27" s="232">
        <v>-12367.48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7606.2</v>
      </c>
      <c r="E32" s="233" t="s">
        <v>246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7203.74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500.52000000000004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37.36</v>
      </c>
      <c r="E35" s="234">
        <v>26.84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365.1</v>
      </c>
      <c r="E37" s="234">
        <v>184.31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11655.81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1908.45</v>
      </c>
      <c r="E40" s="253">
        <v>2018.8899999999999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10348.59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2696.864</v>
      </c>
      <c r="E47" s="204">
        <v>1619.498</v>
      </c>
      <c r="G47" s="61"/>
    </row>
    <row r="48" spans="2:10">
      <c r="B48" s="136" t="s">
        <v>5</v>
      </c>
      <c r="C48" s="134" t="s">
        <v>40</v>
      </c>
      <c r="D48" s="220">
        <v>1619.498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5.95</v>
      </c>
      <c r="E50" s="64">
        <v>6.39</v>
      </c>
      <c r="G50" s="123"/>
    </row>
    <row r="51" spans="2:7">
      <c r="B51" s="135" t="s">
        <v>5</v>
      </c>
      <c r="C51" s="125" t="s">
        <v>109</v>
      </c>
      <c r="D51" s="220">
        <v>5.58</v>
      </c>
      <c r="E51" s="64">
        <v>6.06</v>
      </c>
      <c r="G51" s="123"/>
    </row>
    <row r="52" spans="2:7">
      <c r="B52" s="135" t="s">
        <v>7</v>
      </c>
      <c r="C52" s="125" t="s">
        <v>110</v>
      </c>
      <c r="D52" s="220">
        <v>7.91</v>
      </c>
      <c r="E52" s="64">
        <v>7.9</v>
      </c>
    </row>
    <row r="53" spans="2:7" ht="14.25" customHeight="1" thickBot="1">
      <c r="B53" s="137" t="s">
        <v>8</v>
      </c>
      <c r="C53" s="138" t="s">
        <v>40</v>
      </c>
      <c r="D53" s="219">
        <v>6.39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sheetPr codeName="Arkusz16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101664.35</v>
      </c>
      <c r="E11" s="238">
        <v>142962.39000000001</v>
      </c>
    </row>
    <row r="12" spans="2:12">
      <c r="B12" s="124" t="s">
        <v>3</v>
      </c>
      <c r="C12" s="125" t="s">
        <v>4</v>
      </c>
      <c r="D12" s="239">
        <v>101664.35</v>
      </c>
      <c r="E12" s="240">
        <v>142962.39000000001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101664.35</v>
      </c>
      <c r="E21" s="246">
        <v>142962.39000000001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169961.51</v>
      </c>
      <c r="E26" s="164">
        <v>101664.35</v>
      </c>
      <c r="G26" s="63"/>
      <c r="H26" s="167"/>
    </row>
    <row r="27" spans="2:11">
      <c r="B27" s="8" t="s">
        <v>16</v>
      </c>
      <c r="C27" s="9" t="s">
        <v>106</v>
      </c>
      <c r="D27" s="249">
        <v>-8984.98</v>
      </c>
      <c r="E27" s="232">
        <v>-9216.06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8984.98</v>
      </c>
      <c r="E32" s="233">
        <v>9216.06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6738.4800000000005</v>
      </c>
      <c r="E33" s="234">
        <v>4625.53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2353.5700000000002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509.11</v>
      </c>
      <c r="E35" s="234">
        <v>478.90000000000003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1737.39</v>
      </c>
      <c r="E37" s="234">
        <v>1758.06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-59312.18</v>
      </c>
      <c r="E40" s="253">
        <v>50514.1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101664.35</v>
      </c>
      <c r="E41" s="109">
        <v>142962.39000000001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743.13109999999995</v>
      </c>
      <c r="E47" s="204">
        <v>689.20309999999995</v>
      </c>
      <c r="G47" s="61"/>
    </row>
    <row r="48" spans="2:10">
      <c r="B48" s="136" t="s">
        <v>5</v>
      </c>
      <c r="C48" s="134" t="s">
        <v>40</v>
      </c>
      <c r="D48" s="220">
        <v>689.20309999999995</v>
      </c>
      <c r="E48" s="110">
        <v>642.67200000000003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228.71</v>
      </c>
      <c r="E50" s="64">
        <v>147.51</v>
      </c>
      <c r="G50" s="123"/>
    </row>
    <row r="51" spans="2:7">
      <c r="B51" s="135" t="s">
        <v>5</v>
      </c>
      <c r="C51" s="125" t="s">
        <v>109</v>
      </c>
      <c r="D51" s="220">
        <v>137.72</v>
      </c>
      <c r="E51" s="64">
        <v>145.71</v>
      </c>
      <c r="G51" s="123"/>
    </row>
    <row r="52" spans="2:7">
      <c r="B52" s="135" t="s">
        <v>7</v>
      </c>
      <c r="C52" s="125" t="s">
        <v>110</v>
      </c>
      <c r="D52" s="220">
        <v>228.71</v>
      </c>
      <c r="E52" s="64">
        <v>223.48000000000002</v>
      </c>
    </row>
    <row r="53" spans="2:7" ht="14.25" customHeight="1" thickBot="1">
      <c r="B53" s="137" t="s">
        <v>8</v>
      </c>
      <c r="C53" s="138" t="s">
        <v>40</v>
      </c>
      <c r="D53" s="219">
        <v>147.51</v>
      </c>
      <c r="E53" s="191">
        <v>222.45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142962.39000000001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142962.39000000001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142962.39000000001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142962.39000000001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142962.39000000001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sheetPr codeName="Arkusz161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73931.850000000006</v>
      </c>
      <c r="E11" s="238">
        <v>147302.39000000001</v>
      </c>
    </row>
    <row r="12" spans="2:12">
      <c r="B12" s="124" t="s">
        <v>3</v>
      </c>
      <c r="C12" s="125" t="s">
        <v>4</v>
      </c>
      <c r="D12" s="239">
        <v>73931.850000000006</v>
      </c>
      <c r="E12" s="240">
        <v>147302.39000000001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73931.850000000006</v>
      </c>
      <c r="E21" s="246">
        <v>147302.39000000001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142561.56999999998</v>
      </c>
      <c r="E26" s="164">
        <v>73931.850000000006</v>
      </c>
      <c r="G26" s="63"/>
      <c r="H26" s="167"/>
    </row>
    <row r="27" spans="2:11">
      <c r="B27" s="8" t="s">
        <v>16</v>
      </c>
      <c r="C27" s="9" t="s">
        <v>106</v>
      </c>
      <c r="D27" s="249">
        <v>-38044.110000000008</v>
      </c>
      <c r="E27" s="232">
        <v>32939.03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5456.49</v>
      </c>
      <c r="E28" s="233">
        <v>42610.17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5456.49</v>
      </c>
      <c r="E29" s="234">
        <v>6671.35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35938.82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43500.600000000006</v>
      </c>
      <c r="E32" s="233">
        <v>9671.14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34677.870000000003</v>
      </c>
      <c r="E33" s="234">
        <v>3847.64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465.42</v>
      </c>
      <c r="E35" s="234">
        <v>560.46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1058.83</v>
      </c>
      <c r="E37" s="234">
        <v>926.46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7298.4800000000005</v>
      </c>
      <c r="E39" s="235">
        <v>4336.58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-30585.61</v>
      </c>
      <c r="E40" s="253">
        <v>40431.51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73931.849999999962</v>
      </c>
      <c r="E41" s="109">
        <v>147302.39000000001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993.04520000000002</v>
      </c>
      <c r="E47" s="204">
        <v>655.94759999999997</v>
      </c>
      <c r="G47" s="61"/>
      <c r="H47" s="115"/>
    </row>
    <row r="48" spans="2:10">
      <c r="B48" s="136" t="s">
        <v>5</v>
      </c>
      <c r="C48" s="134" t="s">
        <v>40</v>
      </c>
      <c r="D48" s="220">
        <v>655.94759999999997</v>
      </c>
      <c r="E48" s="110">
        <v>904.91700000000003</v>
      </c>
      <c r="G48" s="115"/>
    </row>
    <row r="49" spans="2:8">
      <c r="B49" s="100" t="s">
        <v>22</v>
      </c>
      <c r="C49" s="102" t="s">
        <v>108</v>
      </c>
      <c r="D49" s="221"/>
      <c r="E49" s="103"/>
      <c r="H49" s="111"/>
    </row>
    <row r="50" spans="2:8">
      <c r="B50" s="135" t="s">
        <v>3</v>
      </c>
      <c r="C50" s="125" t="s">
        <v>39</v>
      </c>
      <c r="D50" s="220">
        <v>143.56</v>
      </c>
      <c r="E50" s="64">
        <v>112.71</v>
      </c>
      <c r="G50" s="123"/>
    </row>
    <row r="51" spans="2:8">
      <c r="B51" s="135" t="s">
        <v>5</v>
      </c>
      <c r="C51" s="125" t="s">
        <v>109</v>
      </c>
      <c r="D51" s="220">
        <v>100.78</v>
      </c>
      <c r="E51" s="64">
        <v>112.71</v>
      </c>
      <c r="G51" s="123"/>
    </row>
    <row r="52" spans="2:8">
      <c r="B52" s="135" t="s">
        <v>7</v>
      </c>
      <c r="C52" s="125" t="s">
        <v>110</v>
      </c>
      <c r="D52" s="220">
        <v>150.02000000000001</v>
      </c>
      <c r="E52" s="64">
        <v>163.9</v>
      </c>
    </row>
    <row r="53" spans="2:8" ht="13.5" customHeight="1" thickBot="1">
      <c r="B53" s="137" t="s">
        <v>8</v>
      </c>
      <c r="C53" s="138" t="s">
        <v>40</v>
      </c>
      <c r="D53" s="219">
        <v>112.71</v>
      </c>
      <c r="E53" s="191">
        <v>162.78</v>
      </c>
    </row>
    <row r="54" spans="2:8">
      <c r="B54" s="92"/>
      <c r="C54" s="93"/>
      <c r="D54" s="94"/>
      <c r="E54" s="94"/>
    </row>
    <row r="55" spans="2:8" ht="13.5">
      <c r="B55" s="350" t="s">
        <v>61</v>
      </c>
      <c r="C55" s="355"/>
      <c r="D55" s="355"/>
      <c r="E55" s="355"/>
    </row>
    <row r="56" spans="2:8" ht="15.75" customHeight="1" thickBot="1">
      <c r="B56" s="349" t="s">
        <v>111</v>
      </c>
      <c r="C56" s="356"/>
      <c r="D56" s="356"/>
      <c r="E56" s="356"/>
    </row>
    <row r="57" spans="2:8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8">
      <c r="B58" s="14" t="s">
        <v>17</v>
      </c>
      <c r="C58" s="104" t="s">
        <v>42</v>
      </c>
      <c r="D58" s="105">
        <f>D71</f>
        <v>147302.39000000001</v>
      </c>
      <c r="E58" s="22">
        <f>D58/E21</f>
        <v>1</v>
      </c>
    </row>
    <row r="59" spans="2:8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8">
      <c r="B60" s="373" t="s">
        <v>252</v>
      </c>
      <c r="C60" s="370" t="s">
        <v>253</v>
      </c>
      <c r="D60" s="371">
        <v>0</v>
      </c>
      <c r="E60" s="374">
        <v>0</v>
      </c>
    </row>
    <row r="61" spans="2:8">
      <c r="B61" s="373" t="s">
        <v>254</v>
      </c>
      <c r="C61" s="370" t="s">
        <v>255</v>
      </c>
      <c r="D61" s="371">
        <v>0</v>
      </c>
      <c r="E61" s="374">
        <v>0</v>
      </c>
    </row>
    <row r="62" spans="2:8">
      <c r="B62" s="373" t="s">
        <v>256</v>
      </c>
      <c r="C62" s="370" t="s">
        <v>257</v>
      </c>
      <c r="D62" s="371">
        <v>0</v>
      </c>
      <c r="E62" s="374">
        <v>0</v>
      </c>
    </row>
    <row r="63" spans="2:8" ht="25.5">
      <c r="B63" s="375" t="s">
        <v>5</v>
      </c>
      <c r="C63" s="376" t="s">
        <v>44</v>
      </c>
      <c r="D63" s="168">
        <v>0</v>
      </c>
      <c r="E63" s="377">
        <v>0</v>
      </c>
    </row>
    <row r="64" spans="2:8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147302.39000000001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147302.39000000001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147302.39000000001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147302.39000000001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sheetPr codeName="Arkusz16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14053.74</v>
      </c>
      <c r="E11" s="238">
        <v>12372.230000000001</v>
      </c>
    </row>
    <row r="12" spans="2:12">
      <c r="B12" s="124" t="s">
        <v>3</v>
      </c>
      <c r="C12" s="125" t="s">
        <v>4</v>
      </c>
      <c r="D12" s="239">
        <v>14053.74</v>
      </c>
      <c r="E12" s="240">
        <v>12372.230000000001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14053.74</v>
      </c>
      <c r="E21" s="246">
        <v>12372.230000000001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27198.519999999997</v>
      </c>
      <c r="E26" s="164">
        <v>14053.74</v>
      </c>
      <c r="G26" s="63"/>
    </row>
    <row r="27" spans="2:11">
      <c r="B27" s="8" t="s">
        <v>16</v>
      </c>
      <c r="C27" s="9" t="s">
        <v>106</v>
      </c>
      <c r="D27" s="249">
        <v>2396.4699999999998</v>
      </c>
      <c r="E27" s="232">
        <v>-2500.63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3528.22</v>
      </c>
      <c r="E28" s="233">
        <v>1822.22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1720.77</v>
      </c>
      <c r="E29" s="234">
        <v>1822.22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1807.4499999999998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1131.75</v>
      </c>
      <c r="E32" s="233">
        <v>4322.8500000000004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643.56000000000006</v>
      </c>
      <c r="E33" s="234">
        <v>3990.9700000000003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348</v>
      </c>
      <c r="E35" s="234">
        <v>234.18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140.19</v>
      </c>
      <c r="E37" s="234">
        <v>97.7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-15541.25</v>
      </c>
      <c r="E40" s="253">
        <v>819.12</v>
      </c>
      <c r="G40" s="63"/>
    </row>
    <row r="41" spans="2:10" ht="13.5" thickBot="1">
      <c r="B41" s="82" t="s">
        <v>36</v>
      </c>
      <c r="C41" s="83" t="s">
        <v>37</v>
      </c>
      <c r="D41" s="218">
        <v>14053.739999999998</v>
      </c>
      <c r="E41" s="109">
        <v>12372.230000000001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185.36439999999999</v>
      </c>
      <c r="E47" s="204">
        <v>210.00810000000001</v>
      </c>
      <c r="G47" s="61"/>
      <c r="H47" s="115"/>
    </row>
    <row r="48" spans="2:10">
      <c r="B48" s="136" t="s">
        <v>5</v>
      </c>
      <c r="C48" s="134" t="s">
        <v>40</v>
      </c>
      <c r="D48" s="220">
        <v>210.00810000000001</v>
      </c>
      <c r="E48" s="110">
        <v>172.7482</v>
      </c>
      <c r="G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146.72999999999999</v>
      </c>
      <c r="E50" s="64">
        <v>66.92</v>
      </c>
      <c r="G50" s="123"/>
    </row>
    <row r="51" spans="2:7">
      <c r="B51" s="135" t="s">
        <v>5</v>
      </c>
      <c r="C51" s="125" t="s">
        <v>109</v>
      </c>
      <c r="D51" s="220">
        <v>61.5</v>
      </c>
      <c r="E51" s="64">
        <v>64.78</v>
      </c>
      <c r="G51" s="123"/>
    </row>
    <row r="52" spans="2:7">
      <c r="B52" s="135" t="s">
        <v>7</v>
      </c>
      <c r="C52" s="125" t="s">
        <v>110</v>
      </c>
      <c r="D52" s="220">
        <v>151.94</v>
      </c>
      <c r="E52" s="64">
        <v>73.53</v>
      </c>
    </row>
    <row r="53" spans="2:7" ht="13.5" customHeight="1" thickBot="1">
      <c r="B53" s="137" t="s">
        <v>8</v>
      </c>
      <c r="C53" s="138" t="s">
        <v>40</v>
      </c>
      <c r="D53" s="219">
        <v>66.92</v>
      </c>
      <c r="E53" s="191">
        <v>71.62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12372.230000000001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12372.230000000001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12372.230000000001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12372.230000000001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12372.230000000001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sheetPr codeName="Arkusz163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243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57281.87</v>
      </c>
      <c r="E11" s="238">
        <v>0</v>
      </c>
    </row>
    <row r="12" spans="2:12">
      <c r="B12" s="124" t="s">
        <v>3</v>
      </c>
      <c r="C12" s="125" t="s">
        <v>4</v>
      </c>
      <c r="D12" s="239">
        <v>57281.87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57281.87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71673.350000000006</v>
      </c>
      <c r="E26" s="164">
        <v>57281.87</v>
      </c>
      <c r="G26" s="63"/>
      <c r="H26" s="167"/>
    </row>
    <row r="27" spans="2:11">
      <c r="B27" s="8" t="s">
        <v>16</v>
      </c>
      <c r="C27" s="9" t="s">
        <v>106</v>
      </c>
      <c r="D27" s="249">
        <v>-1097.19</v>
      </c>
      <c r="E27" s="232">
        <v>-61188.19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1097.19</v>
      </c>
      <c r="E32" s="233">
        <v>61188.19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132.88</v>
      </c>
      <c r="E35" s="234">
        <v>107.51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964.31000000000006</v>
      </c>
      <c r="E37" s="234">
        <v>677.73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60402.950000000004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-13294.29</v>
      </c>
      <c r="E40" s="253">
        <v>3906.3199999999997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57281.87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528.25289999999995</v>
      </c>
      <c r="E47" s="204">
        <v>518.57569999999998</v>
      </c>
      <c r="G47" s="61"/>
    </row>
    <row r="48" spans="2:10">
      <c r="B48" s="136" t="s">
        <v>5</v>
      </c>
      <c r="C48" s="134" t="s">
        <v>40</v>
      </c>
      <c r="D48" s="220">
        <v>518.57569999999998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135.68</v>
      </c>
      <c r="E50" s="64">
        <v>110.46</v>
      </c>
      <c r="G50" s="123"/>
    </row>
    <row r="51" spans="2:7">
      <c r="B51" s="135" t="s">
        <v>5</v>
      </c>
      <c r="C51" s="125" t="s">
        <v>109</v>
      </c>
      <c r="D51" s="220">
        <v>91.81</v>
      </c>
      <c r="E51" s="64">
        <v>107.92</v>
      </c>
      <c r="G51" s="123"/>
    </row>
    <row r="52" spans="2:7">
      <c r="B52" s="135" t="s">
        <v>7</v>
      </c>
      <c r="C52" s="125" t="s">
        <v>110</v>
      </c>
      <c r="D52" s="220">
        <v>143.09</v>
      </c>
      <c r="E52" s="64">
        <v>119.01</v>
      </c>
    </row>
    <row r="53" spans="2:7" ht="12.75" customHeight="1" thickBot="1">
      <c r="B53" s="137" t="s">
        <v>8</v>
      </c>
      <c r="C53" s="138" t="s">
        <v>40</v>
      </c>
      <c r="D53" s="219">
        <v>110.46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5000000000000004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sheetPr codeName="Arkusz16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91924.45</v>
      </c>
      <c r="E11" s="238">
        <v>122018.18</v>
      </c>
    </row>
    <row r="12" spans="2:12">
      <c r="B12" s="124" t="s">
        <v>3</v>
      </c>
      <c r="C12" s="125" t="s">
        <v>4</v>
      </c>
      <c r="D12" s="239">
        <v>91924.45</v>
      </c>
      <c r="E12" s="240">
        <v>122018.18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91924.45</v>
      </c>
      <c r="E21" s="246">
        <v>122018.18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124167.5</v>
      </c>
      <c r="E26" s="164">
        <v>91924.45</v>
      </c>
      <c r="G26" s="63"/>
    </row>
    <row r="27" spans="2:11">
      <c r="B27" s="8" t="s">
        <v>16</v>
      </c>
      <c r="C27" s="9" t="s">
        <v>106</v>
      </c>
      <c r="D27" s="249">
        <v>-9938</v>
      </c>
      <c r="E27" s="232">
        <v>-3355.03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6627.1399999999994</v>
      </c>
      <c r="E28" s="233">
        <v>4598.88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1305.75</v>
      </c>
      <c r="E29" s="234">
        <v>1149.53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5321.3899999999994</v>
      </c>
      <c r="E31" s="234">
        <v>3449.35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16565.14</v>
      </c>
      <c r="E32" s="233">
        <v>7953.91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6088.62</v>
      </c>
      <c r="E33" s="234">
        <v>2805.12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186.16</v>
      </c>
      <c r="E35" s="234">
        <v>144.82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1459.16</v>
      </c>
      <c r="E37" s="234">
        <v>1603.92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8831.2000000000007</v>
      </c>
      <c r="E39" s="235">
        <v>3400.05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-22305.05</v>
      </c>
      <c r="E40" s="253">
        <v>33448.76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91924.45</v>
      </c>
      <c r="E41" s="109">
        <v>122018.18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494.80950000000001</v>
      </c>
      <c r="E47" s="204">
        <v>444.4015</v>
      </c>
      <c r="G47" s="61"/>
    </row>
    <row r="48" spans="2:10">
      <c r="B48" s="136" t="s">
        <v>5</v>
      </c>
      <c r="C48" s="134" t="s">
        <v>40</v>
      </c>
      <c r="D48" s="220">
        <v>444.4015</v>
      </c>
      <c r="E48" s="110">
        <v>430.9008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250.94</v>
      </c>
      <c r="E50" s="64">
        <v>206.85</v>
      </c>
      <c r="G50" s="123"/>
    </row>
    <row r="51" spans="2:7">
      <c r="B51" s="135" t="s">
        <v>5</v>
      </c>
      <c r="C51" s="125" t="s">
        <v>109</v>
      </c>
      <c r="D51" s="220">
        <v>170.52</v>
      </c>
      <c r="E51" s="64">
        <v>202.24</v>
      </c>
      <c r="G51" s="123"/>
    </row>
    <row r="52" spans="2:7">
      <c r="B52" s="135" t="s">
        <v>7</v>
      </c>
      <c r="C52" s="125" t="s">
        <v>110</v>
      </c>
      <c r="D52" s="220">
        <v>265.25</v>
      </c>
      <c r="E52" s="64">
        <v>285.74</v>
      </c>
    </row>
    <row r="53" spans="2:7" ht="13.5" customHeight="1" thickBot="1">
      <c r="B53" s="137" t="s">
        <v>8</v>
      </c>
      <c r="C53" s="138" t="s">
        <v>40</v>
      </c>
      <c r="D53" s="219">
        <v>206.85</v>
      </c>
      <c r="E53" s="191">
        <v>283.17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122018.18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122018.18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122018.18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122018.18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122018.18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2" bottom="0.68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Arkusz13">
    <pageSetUpPr fitToPage="1"/>
  </sheetPr>
  <dimension ref="A1:Q95"/>
  <sheetViews>
    <sheetView zoomScale="80" zoomScaleNormal="80" workbookViewId="0">
      <selection activeCell="H85" sqref="H8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3.1406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118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1026367.16</v>
      </c>
      <c r="E11" s="238">
        <f>SUM(E12:F14)</f>
        <v>900208.65</v>
      </c>
      <c r="H11" s="61"/>
    </row>
    <row r="12" spans="2:12">
      <c r="B12" s="124" t="s">
        <v>3</v>
      </c>
      <c r="C12" s="169" t="s">
        <v>4</v>
      </c>
      <c r="D12" s="239">
        <v>967268.67</v>
      </c>
      <c r="E12" s="240">
        <v>819516.29</v>
      </c>
      <c r="H12" s="61"/>
    </row>
    <row r="13" spans="2:12">
      <c r="B13" s="124" t="s">
        <v>5</v>
      </c>
      <c r="C13" s="169" t="s">
        <v>6</v>
      </c>
      <c r="D13" s="241">
        <v>58331.81</v>
      </c>
      <c r="E13" s="301">
        <v>80249.33</v>
      </c>
      <c r="H13" s="61"/>
    </row>
    <row r="14" spans="2:12">
      <c r="B14" s="124" t="s">
        <v>7</v>
      </c>
      <c r="C14" s="169" t="s">
        <v>9</v>
      </c>
      <c r="D14" s="241">
        <v>766.68</v>
      </c>
      <c r="E14" s="301">
        <f>E15</f>
        <v>443.03000000000003</v>
      </c>
      <c r="H14" s="61"/>
    </row>
    <row r="15" spans="2:12">
      <c r="B15" s="124" t="s">
        <v>101</v>
      </c>
      <c r="C15" s="169" t="s">
        <v>10</v>
      </c>
      <c r="D15" s="241">
        <v>766.68</v>
      </c>
      <c r="E15" s="301">
        <v>443.03000000000003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7">
      <c r="B17" s="8" t="s">
        <v>12</v>
      </c>
      <c r="C17" s="146" t="s">
        <v>64</v>
      </c>
      <c r="D17" s="243">
        <v>3167.44</v>
      </c>
      <c r="E17" s="303">
        <f>E18</f>
        <v>2666.4</v>
      </c>
      <c r="H17" s="61"/>
    </row>
    <row r="18" spans="2:17">
      <c r="B18" s="124" t="s">
        <v>3</v>
      </c>
      <c r="C18" s="169" t="s">
        <v>10</v>
      </c>
      <c r="D18" s="242">
        <v>3167.44</v>
      </c>
      <c r="E18" s="302">
        <v>2666.4</v>
      </c>
      <c r="H18" s="61"/>
    </row>
    <row r="19" spans="2:17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7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7" ht="13.5" thickBot="1">
      <c r="B21" s="357" t="s">
        <v>105</v>
      </c>
      <c r="C21" s="358"/>
      <c r="D21" s="245">
        <v>1023199.7200000001</v>
      </c>
      <c r="E21" s="246">
        <f>E11-E17</f>
        <v>897542.25</v>
      </c>
      <c r="F21" s="66"/>
      <c r="G21" s="66"/>
      <c r="H21" s="117"/>
      <c r="J21" s="159"/>
      <c r="K21" s="117"/>
    </row>
    <row r="22" spans="2:17">
      <c r="B22" s="3"/>
      <c r="C22" s="6"/>
      <c r="D22" s="7"/>
      <c r="E22" s="7"/>
      <c r="G22" s="61"/>
    </row>
    <row r="23" spans="2:17" ht="13.5">
      <c r="B23" s="350" t="s">
        <v>99</v>
      </c>
      <c r="C23" s="359"/>
      <c r="D23" s="359"/>
      <c r="E23" s="359"/>
      <c r="G23" s="61"/>
    </row>
    <row r="24" spans="2:17" ht="16.5" customHeight="1" thickBot="1">
      <c r="B24" s="349" t="s">
        <v>100</v>
      </c>
      <c r="C24" s="360"/>
      <c r="D24" s="360"/>
      <c r="E24" s="360"/>
    </row>
    <row r="25" spans="2:17" ht="13.5" thickBot="1">
      <c r="B25" s="71"/>
      <c r="C25" s="131" t="s">
        <v>1</v>
      </c>
      <c r="D25" s="198" t="s">
        <v>222</v>
      </c>
      <c r="E25" s="175" t="s">
        <v>244</v>
      </c>
    </row>
    <row r="26" spans="2:17">
      <c r="B26" s="78" t="s">
        <v>14</v>
      </c>
      <c r="C26" s="79" t="s">
        <v>15</v>
      </c>
      <c r="D26" s="247">
        <v>540471.55000000005</v>
      </c>
      <c r="E26" s="248">
        <v>1023199.72</v>
      </c>
      <c r="G26" s="63"/>
    </row>
    <row r="27" spans="2:17">
      <c r="B27" s="8" t="s">
        <v>16</v>
      </c>
      <c r="C27" s="9" t="s">
        <v>106</v>
      </c>
      <c r="D27" s="249">
        <v>181843.79000000004</v>
      </c>
      <c r="E27" s="232">
        <v>-36486.69</v>
      </c>
      <c r="F27" s="61"/>
      <c r="G27" s="173"/>
      <c r="H27" s="172"/>
      <c r="I27" s="61"/>
      <c r="J27" s="63"/>
    </row>
    <row r="28" spans="2:17">
      <c r="B28" s="8" t="s">
        <v>17</v>
      </c>
      <c r="C28" s="9" t="s">
        <v>18</v>
      </c>
      <c r="D28" s="249">
        <v>324068.89</v>
      </c>
      <c r="E28" s="233">
        <v>94299.95</v>
      </c>
      <c r="F28" s="61"/>
      <c r="G28" s="172"/>
      <c r="H28" s="172"/>
      <c r="I28" s="61"/>
      <c r="J28" s="63"/>
    </row>
    <row r="29" spans="2:17">
      <c r="B29" s="132" t="s">
        <v>3</v>
      </c>
      <c r="C29" s="125" t="s">
        <v>19</v>
      </c>
      <c r="D29" s="250">
        <v>122062.06</v>
      </c>
      <c r="E29" s="234">
        <v>88844.07</v>
      </c>
      <c r="F29" s="61"/>
      <c r="G29" s="172"/>
      <c r="H29" s="172"/>
      <c r="I29" s="61"/>
      <c r="J29" s="63"/>
    </row>
    <row r="30" spans="2:17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  <c r="Q30" s="177"/>
    </row>
    <row r="31" spans="2:17">
      <c r="B31" s="132" t="s">
        <v>7</v>
      </c>
      <c r="C31" s="125" t="s">
        <v>21</v>
      </c>
      <c r="D31" s="250">
        <v>202006.83</v>
      </c>
      <c r="E31" s="234">
        <v>5455.88</v>
      </c>
      <c r="F31" s="61"/>
      <c r="G31" s="172"/>
      <c r="H31" s="172"/>
      <c r="I31" s="61"/>
      <c r="J31" s="63"/>
    </row>
    <row r="32" spans="2:17">
      <c r="B32" s="75" t="s">
        <v>22</v>
      </c>
      <c r="C32" s="10" t="s">
        <v>23</v>
      </c>
      <c r="D32" s="249">
        <v>142225.09999999998</v>
      </c>
      <c r="E32" s="233">
        <v>130786.64</v>
      </c>
      <c r="F32" s="61"/>
      <c r="G32" s="173"/>
      <c r="H32" s="172"/>
      <c r="I32" s="61"/>
      <c r="J32" s="63"/>
    </row>
    <row r="33" spans="2:17">
      <c r="B33" s="132" t="s">
        <v>3</v>
      </c>
      <c r="C33" s="125" t="s">
        <v>24</v>
      </c>
      <c r="D33" s="250">
        <v>41322.33</v>
      </c>
      <c r="E33" s="234">
        <v>76870.47</v>
      </c>
      <c r="F33" s="61"/>
      <c r="G33" s="172"/>
      <c r="H33" s="172"/>
      <c r="I33" s="61"/>
      <c r="J33" s="63"/>
    </row>
    <row r="34" spans="2:17">
      <c r="B34" s="132" t="s">
        <v>5</v>
      </c>
      <c r="C34" s="125" t="s">
        <v>25</v>
      </c>
      <c r="D34" s="250">
        <v>0</v>
      </c>
      <c r="E34" s="234">
        <v>0</v>
      </c>
      <c r="F34" s="61"/>
      <c r="G34" s="172"/>
      <c r="H34" s="172"/>
      <c r="I34" s="61"/>
      <c r="J34" s="63"/>
      <c r="Q34" s="123"/>
    </row>
    <row r="35" spans="2:17">
      <c r="B35" s="132" t="s">
        <v>7</v>
      </c>
      <c r="C35" s="125" t="s">
        <v>26</v>
      </c>
      <c r="D35" s="250">
        <v>6759.7</v>
      </c>
      <c r="E35" s="234">
        <v>6038.4400000000005</v>
      </c>
      <c r="F35" s="61"/>
      <c r="G35" s="172"/>
      <c r="H35" s="172"/>
      <c r="I35" s="61"/>
      <c r="J35" s="63"/>
    </row>
    <row r="36" spans="2:17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7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7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7">
      <c r="B39" s="133" t="s">
        <v>32</v>
      </c>
      <c r="C39" s="134" t="s">
        <v>33</v>
      </c>
      <c r="D39" s="251">
        <v>94143.069999999992</v>
      </c>
      <c r="E39" s="235">
        <v>47877.729999999996</v>
      </c>
      <c r="F39" s="61"/>
      <c r="G39" s="172"/>
      <c r="H39" s="172"/>
      <c r="I39" s="61"/>
      <c r="J39" s="63"/>
    </row>
    <row r="40" spans="2:17" ht="13.5" thickBot="1">
      <c r="B40" s="80" t="s">
        <v>34</v>
      </c>
      <c r="C40" s="81" t="s">
        <v>35</v>
      </c>
      <c r="D40" s="252">
        <v>300884.38</v>
      </c>
      <c r="E40" s="253">
        <v>-89170.78</v>
      </c>
      <c r="G40" s="63"/>
    </row>
    <row r="41" spans="2:17" ht="13.5" thickBot="1">
      <c r="B41" s="82" t="s">
        <v>36</v>
      </c>
      <c r="C41" s="83" t="s">
        <v>37</v>
      </c>
      <c r="D41" s="254">
        <v>1023199.7200000001</v>
      </c>
      <c r="E41" s="246">
        <v>897542.25</v>
      </c>
      <c r="F41" s="66"/>
      <c r="G41" s="63"/>
      <c r="H41" s="61"/>
      <c r="I41" s="61"/>
      <c r="J41" s="61"/>
    </row>
    <row r="42" spans="2:17">
      <c r="B42" s="76"/>
      <c r="C42" s="76"/>
      <c r="D42" s="77"/>
      <c r="E42" s="77"/>
      <c r="F42" s="66"/>
      <c r="G42" s="56"/>
    </row>
    <row r="43" spans="2:17" ht="13.5">
      <c r="B43" s="350" t="s">
        <v>59</v>
      </c>
      <c r="C43" s="351"/>
      <c r="D43" s="351"/>
      <c r="E43" s="351"/>
      <c r="G43" s="61"/>
    </row>
    <row r="44" spans="2:17" ht="15.75" customHeight="1" thickBot="1">
      <c r="B44" s="349" t="s">
        <v>116</v>
      </c>
      <c r="C44" s="352"/>
      <c r="D44" s="352"/>
      <c r="E44" s="352"/>
      <c r="G44" s="61"/>
    </row>
    <row r="45" spans="2:17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7">
      <c r="B46" s="12" t="s">
        <v>17</v>
      </c>
      <c r="C46" s="21" t="s">
        <v>107</v>
      </c>
      <c r="D46" s="84"/>
      <c r="E46" s="19"/>
      <c r="G46" s="61"/>
    </row>
    <row r="47" spans="2:17">
      <c r="B47" s="135" t="s">
        <v>3</v>
      </c>
      <c r="C47" s="125" t="s">
        <v>39</v>
      </c>
      <c r="D47" s="220">
        <v>71538.973499999993</v>
      </c>
      <c r="E47" s="204">
        <v>89370.857999999993</v>
      </c>
      <c r="G47" s="61"/>
    </row>
    <row r="48" spans="2:17">
      <c r="B48" s="136" t="s">
        <v>5</v>
      </c>
      <c r="C48" s="134" t="s">
        <v>40</v>
      </c>
      <c r="D48" s="220">
        <v>89370.858000000007</v>
      </c>
      <c r="E48" s="319">
        <v>86053.081945523038</v>
      </c>
      <c r="G48" s="143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7.5548999999999999</v>
      </c>
      <c r="E50" s="202">
        <v>11.4489</v>
      </c>
      <c r="G50" s="123"/>
    </row>
    <row r="51" spans="2:7">
      <c r="B51" s="135" t="s">
        <v>5</v>
      </c>
      <c r="C51" s="125" t="s">
        <v>109</v>
      </c>
      <c r="D51" s="220">
        <v>7.5548999999999999</v>
      </c>
      <c r="E51" s="202">
        <v>9.3497000000000003</v>
      </c>
      <c r="G51" s="123"/>
    </row>
    <row r="52" spans="2:7">
      <c r="B52" s="135" t="s">
        <v>7</v>
      </c>
      <c r="C52" s="125" t="s">
        <v>110</v>
      </c>
      <c r="D52" s="220">
        <v>12.5334</v>
      </c>
      <c r="E52" s="202">
        <v>11.856300000000001</v>
      </c>
    </row>
    <row r="53" spans="2:7" ht="13.5" thickBot="1">
      <c r="B53" s="137" t="s">
        <v>8</v>
      </c>
      <c r="C53" s="138" t="s">
        <v>40</v>
      </c>
      <c r="D53" s="219">
        <v>11.4489</v>
      </c>
      <c r="E53" s="191">
        <v>10.430100000000001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803110.03</v>
      </c>
      <c r="E58" s="22">
        <f>D58/E21</f>
        <v>0.89478799465986147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8">
      <c r="B65" s="378" t="s">
        <v>101</v>
      </c>
      <c r="C65" s="376" t="s">
        <v>258</v>
      </c>
      <c r="D65" s="168">
        <v>0</v>
      </c>
      <c r="E65" s="379">
        <v>0</v>
      </c>
    </row>
    <row r="66" spans="2:8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8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8">
      <c r="B68" s="378" t="s">
        <v>259</v>
      </c>
      <c r="C68" s="376" t="s">
        <v>258</v>
      </c>
      <c r="D68" s="168">
        <v>0</v>
      </c>
      <c r="E68" s="379">
        <v>0</v>
      </c>
      <c r="G68" s="61"/>
    </row>
    <row r="69" spans="2:8">
      <c r="B69" s="378" t="s">
        <v>260</v>
      </c>
      <c r="C69" s="376" t="s">
        <v>11</v>
      </c>
      <c r="D69" s="168">
        <v>0</v>
      </c>
      <c r="E69" s="379">
        <v>0</v>
      </c>
    </row>
    <row r="70" spans="2:8">
      <c r="B70" s="375" t="s">
        <v>28</v>
      </c>
      <c r="C70" s="376" t="s">
        <v>47</v>
      </c>
      <c r="D70" s="168">
        <v>0</v>
      </c>
      <c r="E70" s="377">
        <v>0</v>
      </c>
    </row>
    <row r="71" spans="2:8">
      <c r="B71" s="369" t="s">
        <v>30</v>
      </c>
      <c r="C71" s="370" t="s">
        <v>48</v>
      </c>
      <c r="D71" s="371">
        <v>803110.03</v>
      </c>
      <c r="E71" s="372">
        <f>E72</f>
        <v>0.89478799465986147</v>
      </c>
    </row>
    <row r="72" spans="2:8">
      <c r="B72" s="369" t="s">
        <v>261</v>
      </c>
      <c r="C72" s="370" t="s">
        <v>262</v>
      </c>
      <c r="D72" s="371">
        <v>803110.03</v>
      </c>
      <c r="E72" s="372">
        <f>D72/E21</f>
        <v>0.89478799465986147</v>
      </c>
    </row>
    <row r="73" spans="2:8">
      <c r="B73" s="369" t="s">
        <v>263</v>
      </c>
      <c r="C73" s="370" t="s">
        <v>264</v>
      </c>
      <c r="D73" s="371">
        <v>0</v>
      </c>
      <c r="E73" s="372">
        <v>0</v>
      </c>
    </row>
    <row r="74" spans="2:8">
      <c r="B74" s="369" t="s">
        <v>32</v>
      </c>
      <c r="C74" s="370" t="s">
        <v>113</v>
      </c>
      <c r="D74" s="371">
        <v>0</v>
      </c>
      <c r="E74" s="372">
        <v>0</v>
      </c>
    </row>
    <row r="75" spans="2:8">
      <c r="B75" s="369" t="s">
        <v>265</v>
      </c>
      <c r="C75" s="370" t="s">
        <v>266</v>
      </c>
      <c r="D75" s="371">
        <v>0</v>
      </c>
      <c r="E75" s="372">
        <v>0</v>
      </c>
      <c r="G75" s="61"/>
      <c r="H75" s="123"/>
    </row>
    <row r="76" spans="2:8">
      <c r="B76" s="369" t="s">
        <v>267</v>
      </c>
      <c r="C76" s="370" t="s">
        <v>268</v>
      </c>
      <c r="D76" s="371">
        <v>0</v>
      </c>
      <c r="E76" s="372">
        <v>0</v>
      </c>
      <c r="G76" s="61"/>
      <c r="H76" s="123"/>
    </row>
    <row r="77" spans="2:8">
      <c r="B77" s="369" t="s">
        <v>269</v>
      </c>
      <c r="C77" s="370" t="s">
        <v>270</v>
      </c>
      <c r="D77" s="371">
        <v>0</v>
      </c>
      <c r="E77" s="372">
        <v>0</v>
      </c>
    </row>
    <row r="78" spans="2:8">
      <c r="B78" s="369" t="s">
        <v>271</v>
      </c>
      <c r="C78" s="370" t="s">
        <v>272</v>
      </c>
      <c r="D78" s="371">
        <v>0</v>
      </c>
      <c r="E78" s="372">
        <v>0</v>
      </c>
    </row>
    <row r="79" spans="2:8">
      <c r="B79" s="369" t="s">
        <v>273</v>
      </c>
      <c r="C79" s="370" t="s">
        <v>274</v>
      </c>
      <c r="D79" s="371">
        <v>0</v>
      </c>
      <c r="E79" s="372">
        <v>0</v>
      </c>
    </row>
    <row r="80" spans="2:8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16406.259999999998</v>
      </c>
      <c r="E87" s="377">
        <f>D87/E21</f>
        <v>1.8279094939541843E-2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80249.33</v>
      </c>
      <c r="E89" s="306">
        <f>D89/E21</f>
        <v>8.941008626613399E-2</v>
      </c>
    </row>
    <row r="90" spans="2:5">
      <c r="B90" s="107" t="s">
        <v>59</v>
      </c>
      <c r="C90" s="97" t="s">
        <v>62</v>
      </c>
      <c r="D90" s="98">
        <v>443.03000000000003</v>
      </c>
      <c r="E90" s="99">
        <f>D90/E21</f>
        <v>4.936035044589823E-4</v>
      </c>
    </row>
    <row r="91" spans="2:5">
      <c r="B91" s="108" t="s">
        <v>61</v>
      </c>
      <c r="C91" s="15" t="s">
        <v>64</v>
      </c>
      <c r="D91" s="16">
        <v>2666.4</v>
      </c>
      <c r="E91" s="17">
        <f>D91/E21</f>
        <v>2.9707793699962314E-3</v>
      </c>
    </row>
    <row r="92" spans="2:5">
      <c r="B92" s="380" t="s">
        <v>63</v>
      </c>
      <c r="C92" s="381" t="s">
        <v>65</v>
      </c>
      <c r="D92" s="382">
        <f>D58+D89+D90-D91+D87</f>
        <v>897542.25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137531.22000000009</v>
      </c>
      <c r="E93" s="377">
        <f>D93/E21</f>
        <v>0.15323091475638065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760011.02999999991</v>
      </c>
      <c r="E95" s="385">
        <f>D95/E41</f>
        <v>0.84676908524361938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sheetPr codeName="Arkusz16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135069.72</v>
      </c>
      <c r="E11" s="238">
        <v>153599.48000000001</v>
      </c>
    </row>
    <row r="12" spans="2:12">
      <c r="B12" s="124" t="s">
        <v>3</v>
      </c>
      <c r="C12" s="125" t="s">
        <v>4</v>
      </c>
      <c r="D12" s="239">
        <v>135069.72</v>
      </c>
      <c r="E12" s="240">
        <v>153599.48000000001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135069.72</v>
      </c>
      <c r="E21" s="246">
        <v>153599.48000000001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  <c r="H24" s="167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H25" s="167"/>
    </row>
    <row r="26" spans="2:11">
      <c r="B26" s="78" t="s">
        <v>14</v>
      </c>
      <c r="C26" s="79" t="s">
        <v>15</v>
      </c>
      <c r="D26" s="214">
        <v>149779.93</v>
      </c>
      <c r="E26" s="164">
        <v>135069.72</v>
      </c>
      <c r="G26" s="63"/>
      <c r="H26" s="167"/>
    </row>
    <row r="27" spans="2:11">
      <c r="B27" s="8" t="s">
        <v>16</v>
      </c>
      <c r="C27" s="9" t="s">
        <v>106</v>
      </c>
      <c r="D27" s="249">
        <v>3262.2999999999993</v>
      </c>
      <c r="E27" s="232">
        <v>-1438.6900000000005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14955.88</v>
      </c>
      <c r="E28" s="233">
        <v>8136.1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14329.73</v>
      </c>
      <c r="E29" s="234">
        <v>8136.08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626.15</v>
      </c>
      <c r="E31" s="234">
        <v>0.02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11693.58</v>
      </c>
      <c r="E32" s="233">
        <v>9574.7900000000009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8731.41</v>
      </c>
      <c r="E33" s="234">
        <v>6312.7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1000.41</v>
      </c>
      <c r="E35" s="234">
        <v>893.25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1770.44</v>
      </c>
      <c r="E37" s="234">
        <v>1836.8700000000001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191.32</v>
      </c>
      <c r="E39" s="235">
        <v>531.97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-17972.509999999998</v>
      </c>
      <c r="E40" s="253">
        <v>19968.45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135069.71999999997</v>
      </c>
      <c r="E41" s="109">
        <v>153599.48000000001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141"/>
    </row>
    <row r="47" spans="2:10">
      <c r="B47" s="135" t="s">
        <v>3</v>
      </c>
      <c r="C47" s="125" t="s">
        <v>39</v>
      </c>
      <c r="D47" s="220">
        <v>427.86930000000001</v>
      </c>
      <c r="E47" s="204">
        <v>436.7937</v>
      </c>
      <c r="G47" s="61"/>
      <c r="H47" s="141"/>
    </row>
    <row r="48" spans="2:10">
      <c r="B48" s="136" t="s">
        <v>5</v>
      </c>
      <c r="C48" s="134" t="s">
        <v>40</v>
      </c>
      <c r="D48" s="220">
        <v>436.7937</v>
      </c>
      <c r="E48" s="110">
        <v>432.41879999999998</v>
      </c>
      <c r="G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350.06</v>
      </c>
      <c r="E50" s="64">
        <v>309.23</v>
      </c>
      <c r="G50" s="123"/>
    </row>
    <row r="51" spans="2:7">
      <c r="B51" s="135" t="s">
        <v>5</v>
      </c>
      <c r="C51" s="125" t="s">
        <v>109</v>
      </c>
      <c r="D51" s="220">
        <v>281.79000000000002</v>
      </c>
      <c r="E51" s="64">
        <v>309.23</v>
      </c>
      <c r="G51" s="123"/>
    </row>
    <row r="52" spans="2:7">
      <c r="B52" s="135" t="s">
        <v>7</v>
      </c>
      <c r="C52" s="125" t="s">
        <v>110</v>
      </c>
      <c r="D52" s="220">
        <v>350.62</v>
      </c>
      <c r="E52" s="64">
        <v>356.82</v>
      </c>
    </row>
    <row r="53" spans="2:7" ht="13.5" customHeight="1" thickBot="1">
      <c r="B53" s="137" t="s">
        <v>8</v>
      </c>
      <c r="C53" s="138" t="s">
        <v>40</v>
      </c>
      <c r="D53" s="219">
        <v>309.23</v>
      </c>
      <c r="E53" s="191">
        <v>355.21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153599.48000000001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153599.48000000001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153599.48000000001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153599.48000000001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153599.48000000001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sheetPr codeName="Arkusz16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72230.38</v>
      </c>
      <c r="E11" s="238">
        <v>195262.00999999998</v>
      </c>
    </row>
    <row r="12" spans="2:12">
      <c r="B12" s="124" t="s">
        <v>3</v>
      </c>
      <c r="C12" s="125" t="s">
        <v>4</v>
      </c>
      <c r="D12" s="239">
        <v>72230.38</v>
      </c>
      <c r="E12" s="240">
        <v>195262.00999999998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72230.38</v>
      </c>
      <c r="E21" s="246">
        <v>195262.00999999998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116044.45</v>
      </c>
      <c r="E26" s="164">
        <v>72230.38</v>
      </c>
      <c r="G26" s="63"/>
    </row>
    <row r="27" spans="2:11">
      <c r="B27" s="8" t="s">
        <v>16</v>
      </c>
      <c r="C27" s="9" t="s">
        <v>106</v>
      </c>
      <c r="D27" s="249">
        <v>-36336.720000000001</v>
      </c>
      <c r="E27" s="232">
        <v>109815.59999999999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119.56</v>
      </c>
      <c r="E28" s="233">
        <v>111923.54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7648.81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119.56</v>
      </c>
      <c r="E31" s="234">
        <v>104274.73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36456.28</v>
      </c>
      <c r="E32" s="233">
        <v>2107.94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34306.25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225.9</v>
      </c>
      <c r="E35" s="234">
        <v>208.33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1924.13</v>
      </c>
      <c r="E37" s="234">
        <v>1899.6100000000001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-7477.35</v>
      </c>
      <c r="E40" s="253">
        <v>13216.03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72230.37999999999</v>
      </c>
      <c r="E41" s="109">
        <v>195262.00999999998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499.54559999999998</v>
      </c>
      <c r="E47" s="204">
        <v>328.82810000000001</v>
      </c>
      <c r="G47" s="61"/>
      <c r="H47" s="115"/>
    </row>
    <row r="48" spans="2:10">
      <c r="B48" s="136" t="s">
        <v>5</v>
      </c>
      <c r="C48" s="134" t="s">
        <v>40</v>
      </c>
      <c r="D48" s="220">
        <v>328.82810000000001</v>
      </c>
      <c r="E48" s="110">
        <v>796.37019999999995</v>
      </c>
      <c r="G48" s="141"/>
      <c r="H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232.3</v>
      </c>
      <c r="E50" s="64">
        <v>219.66</v>
      </c>
      <c r="G50" s="123"/>
    </row>
    <row r="51" spans="2:7">
      <c r="B51" s="135" t="s">
        <v>5</v>
      </c>
      <c r="C51" s="125" t="s">
        <v>109</v>
      </c>
      <c r="D51" s="220">
        <v>210.59</v>
      </c>
      <c r="E51" s="64">
        <v>219.66</v>
      </c>
      <c r="G51" s="123"/>
    </row>
    <row r="52" spans="2:7">
      <c r="B52" s="135" t="s">
        <v>7</v>
      </c>
      <c r="C52" s="125" t="s">
        <v>110</v>
      </c>
      <c r="D52" s="220">
        <v>232.76</v>
      </c>
      <c r="E52" s="64">
        <v>245.19</v>
      </c>
    </row>
    <row r="53" spans="2:7" ht="14.25" customHeight="1" thickBot="1">
      <c r="B53" s="137" t="s">
        <v>8</v>
      </c>
      <c r="C53" s="138" t="s">
        <v>40</v>
      </c>
      <c r="D53" s="219">
        <v>219.66</v>
      </c>
      <c r="E53" s="191">
        <v>245.19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195262.00999999998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195262.00999999998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195262.00999999998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195262.00999999998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195262.00999999998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sheetPr codeName="Arkusz16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96555.66</v>
      </c>
      <c r="E11" s="238">
        <v>267557.78000000003</v>
      </c>
    </row>
    <row r="12" spans="2:12">
      <c r="B12" s="124" t="s">
        <v>3</v>
      </c>
      <c r="C12" s="125" t="s">
        <v>4</v>
      </c>
      <c r="D12" s="239">
        <v>96555.66</v>
      </c>
      <c r="E12" s="240">
        <v>267557.78000000003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96555.66</v>
      </c>
      <c r="E21" s="246">
        <v>267557.78000000003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123542.29000000001</v>
      </c>
      <c r="E26" s="164">
        <v>96555.66</v>
      </c>
      <c r="G26" s="63"/>
    </row>
    <row r="27" spans="2:11">
      <c r="B27" s="8" t="s">
        <v>16</v>
      </c>
      <c r="C27" s="9" t="s">
        <v>106</v>
      </c>
      <c r="D27" s="249">
        <v>-6028.119999999999</v>
      </c>
      <c r="E27" s="232">
        <v>131121.78000000003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12268.77</v>
      </c>
      <c r="E28" s="233">
        <v>177644.7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9388.02</v>
      </c>
      <c r="E29" s="234">
        <v>16598.03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2880.75</v>
      </c>
      <c r="E31" s="234">
        <v>161046.67000000001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18296.89</v>
      </c>
      <c r="E32" s="233">
        <v>46522.92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16562.28</v>
      </c>
      <c r="E33" s="234">
        <v>43405.55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381.46</v>
      </c>
      <c r="E35" s="234">
        <v>999.77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1353.15</v>
      </c>
      <c r="E37" s="234">
        <v>2114.52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3.08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-20958.509999999998</v>
      </c>
      <c r="E40" s="253">
        <v>39880.339999999997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96555.660000000018</v>
      </c>
      <c r="E41" s="109">
        <v>267557.78000000003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328.79730000000001</v>
      </c>
      <c r="E47" s="204">
        <v>308.64229999999998</v>
      </c>
      <c r="G47" s="61"/>
      <c r="H47" s="115"/>
    </row>
    <row r="48" spans="2:10">
      <c r="B48" s="136" t="s">
        <v>5</v>
      </c>
      <c r="C48" s="134" t="s">
        <v>40</v>
      </c>
      <c r="D48" s="220">
        <v>308.64229999999998</v>
      </c>
      <c r="E48" s="110">
        <v>661.3877</v>
      </c>
      <c r="G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375.74</v>
      </c>
      <c r="E50" s="64">
        <v>312.83999999999997</v>
      </c>
      <c r="G50" s="123"/>
    </row>
    <row r="51" spans="2:7">
      <c r="B51" s="135" t="s">
        <v>5</v>
      </c>
      <c r="C51" s="125" t="s">
        <v>109</v>
      </c>
      <c r="D51" s="220">
        <v>268.86</v>
      </c>
      <c r="E51" s="64">
        <v>312.83999999999997</v>
      </c>
      <c r="G51" s="123"/>
    </row>
    <row r="52" spans="2:7">
      <c r="B52" s="135" t="s">
        <v>7</v>
      </c>
      <c r="C52" s="125" t="s">
        <v>110</v>
      </c>
      <c r="D52" s="220">
        <v>385.92</v>
      </c>
      <c r="E52" s="64">
        <v>406.24</v>
      </c>
    </row>
    <row r="53" spans="2:7" ht="13.5" customHeight="1" thickBot="1">
      <c r="B53" s="137" t="s">
        <v>8</v>
      </c>
      <c r="C53" s="138" t="s">
        <v>40</v>
      </c>
      <c r="D53" s="219">
        <v>312.83999999999997</v>
      </c>
      <c r="E53" s="191">
        <v>404.54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267557.78000000003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267557.78000000003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267557.78000000003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267557.78000000003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267557.78000000003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5000000000000004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sheetPr codeName="Arkusz16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45905.45</v>
      </c>
      <c r="E11" s="238">
        <v>0</v>
      </c>
    </row>
    <row r="12" spans="2:12">
      <c r="B12" s="124" t="s">
        <v>3</v>
      </c>
      <c r="C12" s="125" t="s">
        <v>4</v>
      </c>
      <c r="D12" s="239">
        <v>45905.45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45905.45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41677.57</v>
      </c>
      <c r="E26" s="248">
        <v>45905.45</v>
      </c>
      <c r="G26" s="63"/>
      <c r="H26" s="167"/>
    </row>
    <row r="27" spans="2:11">
      <c r="B27" s="8" t="s">
        <v>16</v>
      </c>
      <c r="C27" s="9" t="s">
        <v>106</v>
      </c>
      <c r="D27" s="249">
        <v>4426.28</v>
      </c>
      <c r="E27" s="232">
        <v>-49187.51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5000.01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5000.01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573.73</v>
      </c>
      <c r="E32" s="233">
        <v>49187.51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83.17</v>
      </c>
      <c r="E35" s="234">
        <v>60.63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490.56</v>
      </c>
      <c r="E37" s="234">
        <v>438.52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48688.36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-198.4</v>
      </c>
      <c r="E40" s="253">
        <v>3282.06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45905.45</v>
      </c>
      <c r="E41" s="246">
        <v>-5.0022208597511053E-12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326.11559999999997</v>
      </c>
      <c r="E47" s="204">
        <v>361.37490000000003</v>
      </c>
      <c r="G47" s="61"/>
    </row>
    <row r="48" spans="2:10">
      <c r="B48" s="136" t="s">
        <v>5</v>
      </c>
      <c r="C48" s="134" t="s">
        <v>40</v>
      </c>
      <c r="D48" s="220">
        <v>361.37490000000003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127.8</v>
      </c>
      <c r="E50" s="64">
        <v>127.03</v>
      </c>
      <c r="G50" s="123"/>
    </row>
    <row r="51" spans="2:7">
      <c r="B51" s="135" t="s">
        <v>5</v>
      </c>
      <c r="C51" s="125" t="s">
        <v>109</v>
      </c>
      <c r="D51" s="220">
        <v>123.89</v>
      </c>
      <c r="E51" s="64">
        <v>127.03</v>
      </c>
      <c r="G51" s="123"/>
    </row>
    <row r="52" spans="2:7">
      <c r="B52" s="135" t="s">
        <v>7</v>
      </c>
      <c r="C52" s="125" t="s">
        <v>110</v>
      </c>
      <c r="D52" s="220">
        <v>128.6</v>
      </c>
      <c r="E52" s="64">
        <v>136.38</v>
      </c>
    </row>
    <row r="53" spans="2:7" ht="13.5" customHeight="1" thickBot="1">
      <c r="B53" s="137" t="s">
        <v>8</v>
      </c>
      <c r="C53" s="138" t="s">
        <v>40</v>
      </c>
      <c r="D53" s="219">
        <v>127.03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4" right="0.75" top="0.55000000000000004" bottom="0.5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sheetPr codeName="Arkusz16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25113.83</v>
      </c>
      <c r="E11" s="238">
        <v>0</v>
      </c>
    </row>
    <row r="12" spans="2:12">
      <c r="B12" s="124" t="s">
        <v>3</v>
      </c>
      <c r="C12" s="125" t="s">
        <v>4</v>
      </c>
      <c r="D12" s="239">
        <v>25113.83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25113.83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178005.47</v>
      </c>
      <c r="E26" s="164">
        <v>25113.83</v>
      </c>
      <c r="G26" s="63"/>
      <c r="H26" s="182"/>
    </row>
    <row r="27" spans="2:11">
      <c r="B27" s="8" t="s">
        <v>16</v>
      </c>
      <c r="C27" s="9" t="s">
        <v>106</v>
      </c>
      <c r="D27" s="249">
        <v>-84829.069999999992</v>
      </c>
      <c r="E27" s="232">
        <v>-26273.82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1648.3500000000001</v>
      </c>
      <c r="E28" s="233">
        <v>903.57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1648.3500000000001</v>
      </c>
      <c r="E29" s="234">
        <v>903.57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86477.42</v>
      </c>
      <c r="E32" s="233">
        <v>27177.39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85044.87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17.440000000000001</v>
      </c>
      <c r="E35" s="234">
        <v>18.490000000000002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1415.11</v>
      </c>
      <c r="E37" s="234">
        <v>323.37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26835.53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-68062.570000000007</v>
      </c>
      <c r="E40" s="253">
        <v>1159.99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25113.83</v>
      </c>
      <c r="E41" s="109">
        <v>2.0463630789890885E-12</v>
      </c>
      <c r="F41" s="66"/>
      <c r="G41" s="63"/>
      <c r="H41" s="182"/>
    </row>
    <row r="42" spans="2:10">
      <c r="B42" s="76"/>
      <c r="C42" s="76"/>
      <c r="D42" s="77"/>
      <c r="E42" s="77"/>
      <c r="F42" s="66"/>
      <c r="G42" s="56"/>
      <c r="H42" s="182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1000.5366</v>
      </c>
      <c r="E47" s="204">
        <v>213.8621</v>
      </c>
      <c r="G47" s="61"/>
    </row>
    <row r="48" spans="2:10">
      <c r="B48" s="136" t="s">
        <v>5</v>
      </c>
      <c r="C48" s="134" t="s">
        <v>40</v>
      </c>
      <c r="D48" s="220">
        <v>213.8621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177.91</v>
      </c>
      <c r="E50" s="64">
        <v>117.43</v>
      </c>
      <c r="G50" s="123"/>
    </row>
    <row r="51" spans="2:7">
      <c r="B51" s="135" t="s">
        <v>5</v>
      </c>
      <c r="C51" s="125" t="s">
        <v>109</v>
      </c>
      <c r="D51" s="220">
        <v>102.18</v>
      </c>
      <c r="E51" s="64">
        <v>117.43</v>
      </c>
      <c r="G51" s="123"/>
    </row>
    <row r="52" spans="2:7">
      <c r="B52" s="135" t="s">
        <v>7</v>
      </c>
      <c r="C52" s="125" t="s">
        <v>110</v>
      </c>
      <c r="D52" s="220">
        <v>178.23</v>
      </c>
      <c r="E52" s="64">
        <v>122.88</v>
      </c>
    </row>
    <row r="53" spans="2:7" ht="13.5" customHeight="1" thickBot="1">
      <c r="B53" s="137" t="s">
        <v>8</v>
      </c>
      <c r="C53" s="138" t="s">
        <v>40</v>
      </c>
      <c r="D53" s="219">
        <v>117.43</v>
      </c>
      <c r="E53" s="191">
        <v>0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sheetPr codeName="Arkusz17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29989.81</v>
      </c>
      <c r="E11" s="238">
        <v>0</v>
      </c>
    </row>
    <row r="12" spans="2:12">
      <c r="B12" s="124" t="s">
        <v>3</v>
      </c>
      <c r="C12" s="125" t="s">
        <v>4</v>
      </c>
      <c r="D12" s="239">
        <v>29989.81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29989.81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172"/>
      <c r="H23" s="167"/>
    </row>
    <row r="24" spans="2:11" ht="15.75" customHeight="1" thickBot="1">
      <c r="B24" s="349" t="s">
        <v>100</v>
      </c>
      <c r="C24" s="360"/>
      <c r="D24" s="360"/>
      <c r="E24" s="360"/>
      <c r="G24" s="167"/>
      <c r="H24" s="167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G25" s="167"/>
      <c r="H25" s="167"/>
    </row>
    <row r="26" spans="2:11">
      <c r="B26" s="78" t="s">
        <v>14</v>
      </c>
      <c r="C26" s="79" t="s">
        <v>15</v>
      </c>
      <c r="D26" s="214">
        <v>31086.21</v>
      </c>
      <c r="E26" s="164">
        <v>29989.81</v>
      </c>
      <c r="G26" s="173"/>
      <c r="H26" s="167"/>
    </row>
    <row r="27" spans="2:11">
      <c r="B27" s="8" t="s">
        <v>16</v>
      </c>
      <c r="C27" s="9" t="s">
        <v>106</v>
      </c>
      <c r="D27" s="249">
        <v>3721.29</v>
      </c>
      <c r="E27" s="232">
        <v>-35071.660000000003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4098.37</v>
      </c>
      <c r="E28" s="233">
        <v>2415.85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4098.37</v>
      </c>
      <c r="E29" s="234">
        <v>2415.85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377.08000000000004</v>
      </c>
      <c r="E32" s="233">
        <v>37487.51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44.94</v>
      </c>
      <c r="E35" s="234">
        <v>38.78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331.29</v>
      </c>
      <c r="E37" s="234">
        <v>340.5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0.85</v>
      </c>
      <c r="E39" s="235">
        <v>37108.230000000003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-4817.6899999999996</v>
      </c>
      <c r="E40" s="253">
        <v>5081.8500000000004</v>
      </c>
      <c r="G40" s="173"/>
      <c r="H40" s="167"/>
    </row>
    <row r="41" spans="2:10" ht="13.5" thickBot="1">
      <c r="B41" s="82" t="s">
        <v>36</v>
      </c>
      <c r="C41" s="83" t="s">
        <v>37</v>
      </c>
      <c r="D41" s="218">
        <v>29989.81</v>
      </c>
      <c r="E41" s="246">
        <v>0</v>
      </c>
      <c r="F41" s="66"/>
      <c r="G41" s="17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156.15719999999999</v>
      </c>
      <c r="E47" s="204">
        <v>178.0762</v>
      </c>
      <c r="G47" s="61"/>
    </row>
    <row r="48" spans="2:10">
      <c r="B48" s="136" t="s">
        <v>5</v>
      </c>
      <c r="C48" s="134" t="s">
        <v>40</v>
      </c>
      <c r="D48" s="220">
        <v>178.0762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199.07</v>
      </c>
      <c r="E50" s="64">
        <v>168.41</v>
      </c>
      <c r="G50" s="123"/>
    </row>
    <row r="51" spans="2:7">
      <c r="B51" s="135" t="s">
        <v>5</v>
      </c>
      <c r="C51" s="125" t="s">
        <v>109</v>
      </c>
      <c r="D51" s="220">
        <v>147.97999999999999</v>
      </c>
      <c r="E51" s="64">
        <v>168.41</v>
      </c>
      <c r="G51" s="123"/>
    </row>
    <row r="52" spans="2:7">
      <c r="B52" s="135" t="s">
        <v>7</v>
      </c>
      <c r="C52" s="125" t="s">
        <v>110</v>
      </c>
      <c r="D52" s="220">
        <v>202.11</v>
      </c>
      <c r="E52" s="64">
        <v>196.47</v>
      </c>
    </row>
    <row r="53" spans="2:7" ht="13.5" customHeight="1" thickBot="1">
      <c r="B53" s="137" t="s">
        <v>8</v>
      </c>
      <c r="C53" s="138" t="s">
        <v>40</v>
      </c>
      <c r="D53" s="219">
        <v>168.41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6999999999999995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sheetPr codeName="Arkusz17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158145.07999999999</v>
      </c>
      <c r="E11" s="238">
        <v>150544.54999999999</v>
      </c>
    </row>
    <row r="12" spans="2:12">
      <c r="B12" s="124" t="s">
        <v>3</v>
      </c>
      <c r="C12" s="125" t="s">
        <v>4</v>
      </c>
      <c r="D12" s="239">
        <v>158145.07999999999</v>
      </c>
      <c r="E12" s="240">
        <v>150544.54999999999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158145.07999999999</v>
      </c>
      <c r="E21" s="246">
        <v>150544.54999999999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234349.1</v>
      </c>
      <c r="E26" s="164">
        <v>158145.07999999999</v>
      </c>
      <c r="G26" s="63"/>
      <c r="H26" s="167"/>
    </row>
    <row r="27" spans="2:11">
      <c r="B27" s="8" t="s">
        <v>16</v>
      </c>
      <c r="C27" s="9" t="s">
        <v>106</v>
      </c>
      <c r="D27" s="249">
        <v>-42335.49</v>
      </c>
      <c r="E27" s="232">
        <v>-31252.37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42335.49</v>
      </c>
      <c r="E32" s="233">
        <v>31252.37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37961.410000000003</v>
      </c>
      <c r="E33" s="234">
        <v>14051.61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13329.08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1850.13</v>
      </c>
      <c r="E35" s="234">
        <v>1677.64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2523.9499999999998</v>
      </c>
      <c r="E37" s="234">
        <v>2194.02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0.02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-33868.53</v>
      </c>
      <c r="E40" s="253">
        <v>23651.84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158145.08000000002</v>
      </c>
      <c r="E41" s="109">
        <v>150544.54999999999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1555.6896999999999</v>
      </c>
      <c r="E47" s="204">
        <v>1241.7170000000001</v>
      </c>
      <c r="G47" s="61"/>
    </row>
    <row r="48" spans="2:10">
      <c r="B48" s="136" t="s">
        <v>5</v>
      </c>
      <c r="C48" s="134" t="s">
        <v>40</v>
      </c>
      <c r="D48" s="220">
        <v>1241.7170000000001</v>
      </c>
      <c r="E48" s="110">
        <v>1015.8887</v>
      </c>
      <c r="G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150.63999999999999</v>
      </c>
      <c r="E50" s="64">
        <v>127.36</v>
      </c>
      <c r="G50" s="123"/>
    </row>
    <row r="51" spans="2:7">
      <c r="B51" s="135" t="s">
        <v>5</v>
      </c>
      <c r="C51" s="125" t="s">
        <v>109</v>
      </c>
      <c r="D51" s="220">
        <v>114.21</v>
      </c>
      <c r="E51" s="64">
        <v>127.36</v>
      </c>
      <c r="G51" s="123"/>
    </row>
    <row r="52" spans="2:7">
      <c r="B52" s="135" t="s">
        <v>7</v>
      </c>
      <c r="C52" s="125" t="s">
        <v>110</v>
      </c>
      <c r="D52" s="220">
        <v>150.83000000000001</v>
      </c>
      <c r="E52" s="64">
        <v>148.92000000000002</v>
      </c>
    </row>
    <row r="53" spans="2:7" ht="13.5" customHeight="1" thickBot="1">
      <c r="B53" s="137" t="s">
        <v>8</v>
      </c>
      <c r="C53" s="138" t="s">
        <v>40</v>
      </c>
      <c r="D53" s="219">
        <v>127.36</v>
      </c>
      <c r="E53" s="191">
        <v>148.19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150544.54999999999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150544.54999999999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150544.54999999999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150544.54999999999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150544.54999999999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222732.31</v>
      </c>
      <c r="E11" s="238">
        <v>0</v>
      </c>
    </row>
    <row r="12" spans="2:12">
      <c r="B12" s="124" t="s">
        <v>3</v>
      </c>
      <c r="C12" s="125" t="s">
        <v>4</v>
      </c>
      <c r="D12" s="239">
        <v>222732.31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222732.31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227778.77</v>
      </c>
      <c r="E26" s="164">
        <v>222732.31</v>
      </c>
      <c r="G26" s="63"/>
    </row>
    <row r="27" spans="2:11">
      <c r="B27" s="8" t="s">
        <v>16</v>
      </c>
      <c r="C27" s="9" t="s">
        <v>106</v>
      </c>
      <c r="D27" s="249">
        <v>-4213.26</v>
      </c>
      <c r="E27" s="232">
        <v>-240705.56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4213.26</v>
      </c>
      <c r="E32" s="233">
        <v>240705.56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626.75</v>
      </c>
      <c r="E35" s="234">
        <v>407.32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3586.51</v>
      </c>
      <c r="E37" s="234">
        <v>2332.58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237965.66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-833.2</v>
      </c>
      <c r="E40" s="253">
        <v>17973.25</v>
      </c>
      <c r="G40" s="63"/>
    </row>
    <row r="41" spans="2:10" ht="13.5" thickBot="1">
      <c r="B41" s="82" t="s">
        <v>36</v>
      </c>
      <c r="C41" s="83" t="s">
        <v>37</v>
      </c>
      <c r="D41" s="218">
        <v>222732.30999999997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1853.3667</v>
      </c>
      <c r="E47" s="204">
        <v>1818.8168000000001</v>
      </c>
      <c r="G47" s="61"/>
    </row>
    <row r="48" spans="2:10">
      <c r="B48" s="136" t="s">
        <v>5</v>
      </c>
      <c r="C48" s="134" t="s">
        <v>40</v>
      </c>
      <c r="D48" s="220">
        <v>1818.8168000000001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122.9</v>
      </c>
      <c r="E50" s="64">
        <v>122.46</v>
      </c>
      <c r="G50" s="123"/>
    </row>
    <row r="51" spans="2:7">
      <c r="B51" s="135" t="s">
        <v>5</v>
      </c>
      <c r="C51" s="125" t="s">
        <v>109</v>
      </c>
      <c r="D51" s="220">
        <v>106.73</v>
      </c>
      <c r="E51" s="64">
        <v>121.46000000000001</v>
      </c>
      <c r="G51" s="123"/>
    </row>
    <row r="52" spans="2:7">
      <c r="B52" s="135" t="s">
        <v>7</v>
      </c>
      <c r="C52" s="125" t="s">
        <v>110</v>
      </c>
      <c r="D52" s="220">
        <v>140.20000000000002</v>
      </c>
      <c r="E52" s="64">
        <v>138.87</v>
      </c>
    </row>
    <row r="53" spans="2:7" ht="12.75" customHeight="1" thickBot="1">
      <c r="B53" s="137" t="s">
        <v>8</v>
      </c>
      <c r="C53" s="138" t="s">
        <v>40</v>
      </c>
      <c r="D53" s="219">
        <v>122.46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56999999999999995" right="0.75" top="0.61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sheetPr codeName="Arkusz173"/>
  <dimension ref="A1:P49"/>
  <sheetViews>
    <sheetView zoomScale="80" zoomScaleNormal="80" workbookViewId="0">
      <selection activeCell="E31" sqref="E31"/>
    </sheetView>
  </sheetViews>
  <sheetFormatPr defaultRowHeight="12.75"/>
  <cols>
    <col min="3" max="3" width="13.85546875" customWidth="1"/>
    <col min="4" max="4" width="19" customWidth="1"/>
    <col min="5" max="5" width="18.5703125" customWidth="1"/>
    <col min="6" max="6" width="11.28515625" bestFit="1" customWidth="1"/>
    <col min="7" max="8" width="18.7109375" bestFit="1" customWidth="1"/>
    <col min="9" max="9" width="20" customWidth="1"/>
    <col min="10" max="10" width="16.7109375" customWidth="1"/>
    <col min="11" max="11" width="18.85546875" customWidth="1"/>
    <col min="12" max="12" width="16" customWidth="1"/>
    <col min="13" max="13" width="14" customWidth="1"/>
    <col min="16" max="16" width="16.42578125" bestFit="1" customWidth="1"/>
  </cols>
  <sheetData>
    <row r="1" spans="1:13">
      <c r="A1" s="23"/>
      <c r="B1" s="24"/>
      <c r="C1" s="24" t="s">
        <v>88</v>
      </c>
      <c r="D1" s="25"/>
      <c r="E1" s="25"/>
      <c r="F1" s="25"/>
      <c r="G1" s="25"/>
      <c r="H1" s="150"/>
      <c r="I1" s="24"/>
      <c r="J1" s="23"/>
    </row>
    <row r="2" spans="1:13">
      <c r="A2" s="23"/>
      <c r="B2" s="24"/>
      <c r="C2" s="24" t="s">
        <v>250</v>
      </c>
      <c r="D2" s="25"/>
      <c r="E2" s="25"/>
      <c r="F2" s="25"/>
      <c r="G2" s="25"/>
      <c r="H2" s="150"/>
      <c r="I2" s="24"/>
      <c r="J2" s="23"/>
    </row>
    <row r="3" spans="1:13">
      <c r="A3" s="23"/>
      <c r="B3" s="24"/>
      <c r="C3" s="24" t="s">
        <v>89</v>
      </c>
      <c r="D3" s="25"/>
      <c r="E3" s="25"/>
      <c r="F3" s="25"/>
      <c r="G3" s="25"/>
      <c r="H3" s="150"/>
      <c r="I3" s="24"/>
      <c r="J3" s="23"/>
    </row>
    <row r="4" spans="1:13">
      <c r="A4" s="23"/>
      <c r="B4" s="24"/>
      <c r="C4" s="24" t="s">
        <v>90</v>
      </c>
      <c r="D4" s="25"/>
      <c r="E4" s="25"/>
      <c r="F4" s="25"/>
      <c r="G4" s="25"/>
      <c r="H4" s="24"/>
      <c r="I4" s="24"/>
      <c r="J4" s="23"/>
    </row>
    <row r="5" spans="1:13">
      <c r="A5" s="23"/>
      <c r="B5" s="24"/>
      <c r="C5" s="24" t="s">
        <v>247</v>
      </c>
      <c r="D5" s="25"/>
      <c r="E5" s="25"/>
      <c r="F5" s="25"/>
      <c r="G5" s="149"/>
      <c r="H5" s="150"/>
      <c r="I5" s="156"/>
      <c r="J5" s="60"/>
      <c r="K5" s="157"/>
    </row>
    <row r="6" spans="1:13" ht="13.5" thickBot="1">
      <c r="A6" s="23"/>
      <c r="B6" s="24"/>
      <c r="C6" s="24"/>
      <c r="D6" s="25"/>
      <c r="E6" s="25"/>
      <c r="F6" s="25"/>
      <c r="G6" s="149"/>
      <c r="H6" s="150"/>
      <c r="I6" s="156"/>
      <c r="J6" s="60"/>
      <c r="K6" s="61"/>
    </row>
    <row r="7" spans="1:13">
      <c r="A7" s="23"/>
      <c r="B7" s="26"/>
      <c r="C7" s="27"/>
      <c r="D7" s="28"/>
      <c r="E7" s="29"/>
      <c r="F7" s="30"/>
      <c r="G7" s="30"/>
      <c r="H7" s="45"/>
      <c r="I7" s="31"/>
      <c r="J7" s="23"/>
    </row>
    <row r="8" spans="1:13">
      <c r="A8" s="23"/>
      <c r="B8" s="32"/>
      <c r="C8" s="31"/>
      <c r="D8" s="33"/>
      <c r="E8" s="34"/>
      <c r="F8" s="30"/>
      <c r="G8" s="30"/>
      <c r="H8" s="63"/>
      <c r="I8" s="45"/>
      <c r="J8" s="23"/>
    </row>
    <row r="9" spans="1:13">
      <c r="A9" s="23"/>
      <c r="B9" s="32"/>
      <c r="C9" s="31"/>
      <c r="D9" s="178">
        <v>44926</v>
      </c>
      <c r="E9" s="179">
        <v>45291</v>
      </c>
      <c r="F9" s="30"/>
      <c r="G9" s="149"/>
      <c r="H9" s="150"/>
      <c r="I9" s="150"/>
      <c r="J9" s="60"/>
    </row>
    <row r="10" spans="1:13" ht="13.5" thickBot="1">
      <c r="A10" s="23"/>
      <c r="B10" s="35"/>
      <c r="C10" s="36"/>
      <c r="D10" s="37"/>
      <c r="E10" s="38"/>
      <c r="F10" s="30"/>
      <c r="G10" s="149"/>
      <c r="H10" s="150"/>
      <c r="I10" s="150"/>
      <c r="J10" s="229"/>
    </row>
    <row r="11" spans="1:13">
      <c r="A11" s="23"/>
      <c r="B11" s="32"/>
      <c r="C11" s="31"/>
      <c r="D11" s="33"/>
      <c r="E11" s="34"/>
      <c r="F11" s="31"/>
      <c r="G11" s="30"/>
      <c r="H11" s="31"/>
      <c r="I11" s="31"/>
      <c r="J11" s="23"/>
    </row>
    <row r="12" spans="1:13">
      <c r="A12" s="23"/>
      <c r="B12" s="32"/>
      <c r="C12" s="31"/>
      <c r="D12" s="39"/>
      <c r="E12" s="40"/>
      <c r="F12" s="31"/>
      <c r="G12" s="154"/>
      <c r="H12" s="163"/>
      <c r="I12" s="63"/>
      <c r="J12" s="60"/>
      <c r="L12" s="61"/>
    </row>
    <row r="13" spans="1:13">
      <c r="A13" s="23"/>
      <c r="B13" s="41" t="s">
        <v>91</v>
      </c>
      <c r="C13" s="42"/>
      <c r="D13" s="222">
        <v>120470298.78000002</v>
      </c>
      <c r="E13" s="223">
        <v>113161633.52000001</v>
      </c>
      <c r="F13" s="31"/>
      <c r="G13" s="154"/>
      <c r="H13" s="63"/>
      <c r="I13" s="63"/>
      <c r="J13" s="23"/>
      <c r="K13" s="61"/>
      <c r="L13" s="61"/>
    </row>
    <row r="14" spans="1:13">
      <c r="A14" s="23"/>
      <c r="B14" s="41"/>
      <c r="C14" s="42"/>
      <c r="D14" s="43"/>
      <c r="E14" s="44"/>
      <c r="F14" s="31"/>
      <c r="G14" s="62"/>
      <c r="H14" s="114"/>
      <c r="I14" s="45"/>
      <c r="J14" s="23"/>
      <c r="L14" s="61"/>
      <c r="M14" s="61"/>
    </row>
    <row r="15" spans="1:13">
      <c r="A15" s="23"/>
      <c r="B15" s="41"/>
      <c r="C15" s="42"/>
      <c r="D15" s="43"/>
      <c r="E15" s="44"/>
      <c r="F15" s="30"/>
      <c r="G15" s="120"/>
      <c r="H15" s="63"/>
      <c r="I15" s="30"/>
      <c r="J15" s="227"/>
      <c r="K15" s="61"/>
      <c r="L15" s="61"/>
      <c r="M15" s="61"/>
    </row>
    <row r="16" spans="1:13" ht="13.5" thickBot="1">
      <c r="A16" s="23"/>
      <c r="B16" s="41"/>
      <c r="C16" s="42"/>
      <c r="D16" s="43"/>
      <c r="E16" s="44"/>
      <c r="F16" s="30"/>
      <c r="G16" s="120"/>
      <c r="H16" s="61"/>
      <c r="I16" s="23"/>
      <c r="J16" s="23"/>
      <c r="K16" s="161"/>
      <c r="L16" s="61"/>
      <c r="M16" s="61"/>
    </row>
    <row r="17" spans="1:16">
      <c r="A17" s="23"/>
      <c r="B17" s="46"/>
      <c r="C17" s="47"/>
      <c r="D17" s="48"/>
      <c r="E17" s="49"/>
      <c r="F17" s="23"/>
      <c r="G17" s="121"/>
      <c r="H17" s="63"/>
      <c r="I17" s="23"/>
      <c r="J17" s="23"/>
      <c r="K17" s="161"/>
      <c r="L17" s="61"/>
      <c r="M17" s="61"/>
    </row>
    <row r="18" spans="1:16">
      <c r="A18" s="23"/>
      <c r="B18" s="41" t="s">
        <v>92</v>
      </c>
      <c r="C18" s="42"/>
      <c r="D18" s="43">
        <f>SUM('Fundusz Gwarantowany:Generali Z'!D35)</f>
        <v>21537536.220000006</v>
      </c>
      <c r="E18" s="43">
        <f>SUM('Fundusz Gwarantowany:Generali Z'!E35)</f>
        <v>21172727.609999999</v>
      </c>
      <c r="F18" s="23"/>
      <c r="G18" s="121"/>
      <c r="H18" s="228"/>
      <c r="I18" s="60"/>
      <c r="J18" s="59"/>
      <c r="K18" s="161"/>
      <c r="L18" s="61"/>
    </row>
    <row r="19" spans="1:16">
      <c r="A19" s="23"/>
      <c r="B19" s="41"/>
      <c r="C19" s="42"/>
      <c r="D19" s="43"/>
      <c r="E19" s="44"/>
      <c r="F19" s="23"/>
      <c r="G19" s="121"/>
      <c r="H19" s="63"/>
      <c r="I19" s="60"/>
      <c r="J19" s="231"/>
      <c r="K19" s="162"/>
      <c r="L19" s="61"/>
      <c r="M19" s="61"/>
    </row>
    <row r="20" spans="1:16" ht="13.5" thickBot="1">
      <c r="A20" s="23"/>
      <c r="B20" s="50"/>
      <c r="C20" s="51"/>
      <c r="D20" s="52"/>
      <c r="E20" s="53"/>
      <c r="F20" s="23"/>
      <c r="G20" s="60"/>
      <c r="H20" s="150"/>
      <c r="I20" s="23"/>
      <c r="J20" s="230"/>
      <c r="K20" s="200"/>
      <c r="L20" s="112"/>
      <c r="M20" s="61"/>
      <c r="N20" s="61"/>
      <c r="O20" s="61"/>
      <c r="P20" s="172"/>
    </row>
    <row r="21" spans="1:16">
      <c r="A21" s="23"/>
      <c r="B21" s="41"/>
      <c r="C21" s="42"/>
      <c r="D21" s="43"/>
      <c r="E21" s="44"/>
      <c r="F21" s="23"/>
      <c r="G21" s="23"/>
      <c r="H21" s="150"/>
      <c r="I21" s="60"/>
      <c r="J21" s="230"/>
      <c r="K21" s="200"/>
      <c r="L21" s="112"/>
      <c r="M21" s="61"/>
      <c r="N21" s="61"/>
      <c r="O21" s="61"/>
      <c r="P21" s="172"/>
    </row>
    <row r="22" spans="1:16">
      <c r="A22" s="23"/>
      <c r="B22" s="41"/>
      <c r="C22" s="42"/>
      <c r="D22" s="43"/>
      <c r="E22" s="44"/>
      <c r="F22" s="23"/>
      <c r="G22" s="23"/>
      <c r="H22" s="45"/>
      <c r="I22" s="23"/>
      <c r="J22" s="230"/>
      <c r="K22" s="200"/>
      <c r="L22" s="112"/>
      <c r="M22" s="61"/>
      <c r="N22" s="61"/>
      <c r="O22" s="61"/>
      <c r="P22" s="172"/>
    </row>
    <row r="23" spans="1:16">
      <c r="A23" s="23"/>
      <c r="B23" s="41" t="s">
        <v>93</v>
      </c>
      <c r="C23" s="42"/>
      <c r="D23" s="43">
        <f>D13-D18</f>
        <v>98932762.560000002</v>
      </c>
      <c r="E23" s="44">
        <f>E13-E18</f>
        <v>91988905.910000011</v>
      </c>
      <c r="F23" s="23"/>
      <c r="G23" s="62"/>
      <c r="H23" s="63"/>
      <c r="I23" s="60"/>
      <c r="J23" s="230"/>
      <c r="K23" s="200"/>
      <c r="L23" s="112"/>
      <c r="M23" s="61"/>
      <c r="N23" s="61"/>
      <c r="O23" s="61"/>
      <c r="P23" s="172"/>
    </row>
    <row r="24" spans="1:16">
      <c r="A24" s="23"/>
      <c r="B24" s="32"/>
      <c r="C24" s="31"/>
      <c r="D24" s="39"/>
      <c r="E24" s="40"/>
      <c r="F24" s="23"/>
      <c r="G24" s="23"/>
      <c r="H24" s="150"/>
      <c r="I24" s="60"/>
      <c r="J24" s="230"/>
      <c r="K24" s="200"/>
      <c r="L24" s="112"/>
      <c r="M24" s="61"/>
      <c r="N24" s="61"/>
      <c r="O24" s="61"/>
      <c r="P24" s="172"/>
    </row>
    <row r="25" spans="1:16">
      <c r="A25" s="23"/>
      <c r="B25" s="32"/>
      <c r="C25" s="31"/>
      <c r="D25" s="39"/>
      <c r="E25" s="40"/>
      <c r="F25" s="23"/>
      <c r="G25" s="23"/>
      <c r="H25" s="150"/>
      <c r="I25" s="23"/>
      <c r="J25" s="230"/>
      <c r="K25" s="200"/>
      <c r="L25" s="112"/>
      <c r="M25" s="61"/>
      <c r="N25" s="61"/>
      <c r="O25" s="61"/>
      <c r="P25" s="61"/>
    </row>
    <row r="26" spans="1:16" ht="13.5" thickBot="1">
      <c r="A26" s="23"/>
      <c r="B26" s="35"/>
      <c r="C26" s="36"/>
      <c r="D26" s="54"/>
      <c r="E26" s="55"/>
      <c r="F26" s="23"/>
      <c r="G26" s="62"/>
      <c r="H26" s="31"/>
      <c r="I26" s="23"/>
      <c r="J26" s="230"/>
      <c r="K26" s="200"/>
      <c r="L26" s="112"/>
    </row>
    <row r="27" spans="1:16">
      <c r="G27" s="23"/>
      <c r="H27" s="163"/>
      <c r="I27" s="23"/>
      <c r="J27" s="172"/>
      <c r="K27" s="200"/>
      <c r="L27" s="61"/>
    </row>
    <row r="28" spans="1:16">
      <c r="D28" s="61"/>
      <c r="E28" s="56"/>
      <c r="G28" s="23"/>
      <c r="H28" s="63"/>
    </row>
    <row r="29" spans="1:16">
      <c r="D29" s="61"/>
      <c r="H29" s="114"/>
      <c r="I29" s="61"/>
      <c r="L29" s="61"/>
    </row>
    <row r="30" spans="1:16">
      <c r="D30" s="61"/>
      <c r="E30" s="61"/>
      <c r="G30" s="61"/>
      <c r="H30" s="61"/>
      <c r="I30" s="61"/>
      <c r="J30" s="56"/>
      <c r="L30" s="61"/>
    </row>
    <row r="31" spans="1:16">
      <c r="D31" s="61"/>
      <c r="E31" s="61"/>
      <c r="G31" s="61"/>
      <c r="H31" s="61"/>
      <c r="I31" s="112"/>
      <c r="J31" s="123"/>
    </row>
    <row r="32" spans="1:16">
      <c r="D32" s="61"/>
      <c r="E32" s="61"/>
      <c r="G32" s="61"/>
      <c r="H32" s="61"/>
      <c r="I32" s="61"/>
    </row>
    <row r="33" spans="4:10">
      <c r="D33" s="61"/>
      <c r="E33" s="61"/>
      <c r="G33" s="61"/>
      <c r="H33" s="117"/>
      <c r="J33" s="61"/>
    </row>
    <row r="34" spans="4:10">
      <c r="D34" s="61"/>
      <c r="E34" s="61"/>
      <c r="G34" s="61"/>
      <c r="H34" s="61"/>
      <c r="I34" s="123"/>
    </row>
    <row r="35" spans="4:10">
      <c r="D35" s="61"/>
      <c r="E35" s="61"/>
      <c r="G35" s="61"/>
      <c r="H35" s="61"/>
    </row>
    <row r="36" spans="4:10">
      <c r="D36" s="61"/>
      <c r="G36" s="61"/>
      <c r="H36" s="61"/>
    </row>
    <row r="37" spans="4:10">
      <c r="D37" s="61"/>
      <c r="G37" s="61"/>
      <c r="H37" s="61"/>
    </row>
    <row r="38" spans="4:10">
      <c r="D38" s="61"/>
      <c r="E38" s="61"/>
      <c r="G38" s="61"/>
      <c r="H38" s="61"/>
      <c r="I38" s="123"/>
    </row>
    <row r="39" spans="4:10">
      <c r="D39" s="61"/>
      <c r="E39" s="61"/>
      <c r="G39" s="61"/>
    </row>
    <row r="40" spans="4:10">
      <c r="D40" s="61"/>
      <c r="E40" s="61"/>
      <c r="G40" s="61"/>
    </row>
    <row r="41" spans="4:10">
      <c r="D41" s="61"/>
      <c r="E41" s="61"/>
      <c r="G41" s="61"/>
    </row>
    <row r="42" spans="4:10">
      <c r="E42" s="61"/>
      <c r="G42" s="61"/>
    </row>
    <row r="43" spans="4:10">
      <c r="E43" s="61"/>
      <c r="G43" s="61"/>
    </row>
    <row r="44" spans="4:10">
      <c r="E44" s="61"/>
    </row>
    <row r="45" spans="4:10">
      <c r="D45" s="61"/>
      <c r="E45" s="61"/>
    </row>
    <row r="46" spans="4:10">
      <c r="E46" s="61"/>
    </row>
    <row r="48" spans="4:10">
      <c r="E48" s="61"/>
    </row>
    <row r="49" spans="5:5">
      <c r="E49" s="61"/>
    </row>
  </sheetData>
  <phoneticPr fontId="10" type="noConversion"/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Q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0.85546875" customWidth="1"/>
    <col min="10" max="10" width="10.5703125" customWidth="1"/>
    <col min="11" max="11" width="15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516248.67</v>
      </c>
      <c r="E11" s="238">
        <f>SUM(E12:E14)</f>
        <v>1022725.25</v>
      </c>
      <c r="H11" s="61"/>
    </row>
    <row r="12" spans="2:12">
      <c r="B12" s="124" t="s">
        <v>3</v>
      </c>
      <c r="C12" s="169" t="s">
        <v>4</v>
      </c>
      <c r="D12" s="239">
        <v>246473</v>
      </c>
      <c r="E12" s="240">
        <v>1019504.02</v>
      </c>
      <c r="H12" s="61"/>
    </row>
    <row r="13" spans="2:12">
      <c r="B13" s="124" t="s">
        <v>5</v>
      </c>
      <c r="C13" s="169" t="s">
        <v>6</v>
      </c>
      <c r="D13" s="241">
        <v>258533.1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11242.57</v>
      </c>
      <c r="E14" s="301">
        <f>E15</f>
        <v>3221.2300000000005</v>
      </c>
      <c r="H14" s="61"/>
    </row>
    <row r="15" spans="2:12">
      <c r="B15" s="124" t="s">
        <v>101</v>
      </c>
      <c r="C15" s="169" t="s">
        <v>10</v>
      </c>
      <c r="D15" s="241">
        <v>11242.57</v>
      </c>
      <c r="E15" s="301">
        <v>3221.2300000000005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7">
      <c r="B17" s="8" t="s">
        <v>12</v>
      </c>
      <c r="C17" s="146" t="s">
        <v>64</v>
      </c>
      <c r="D17" s="243">
        <v>611.45000000000005</v>
      </c>
      <c r="E17" s="303">
        <f>E18</f>
        <v>1046.17</v>
      </c>
      <c r="H17" s="61"/>
    </row>
    <row r="18" spans="2:17">
      <c r="B18" s="124" t="s">
        <v>3</v>
      </c>
      <c r="C18" s="169" t="s">
        <v>10</v>
      </c>
      <c r="D18" s="242">
        <v>611.45000000000005</v>
      </c>
      <c r="E18" s="302">
        <v>1046.17</v>
      </c>
      <c r="H18" s="61"/>
    </row>
    <row r="19" spans="2:17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7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7" ht="13.5" thickBot="1">
      <c r="B21" s="357" t="s">
        <v>105</v>
      </c>
      <c r="C21" s="358"/>
      <c r="D21" s="245">
        <v>515637.22</v>
      </c>
      <c r="E21" s="246">
        <f>E11-E17</f>
        <v>1021679.08</v>
      </c>
      <c r="F21" s="66"/>
      <c r="G21" s="66"/>
      <c r="H21" s="117"/>
      <c r="J21" s="159"/>
      <c r="K21" s="117"/>
    </row>
    <row r="22" spans="2:17">
      <c r="B22" s="3"/>
      <c r="C22" s="6"/>
      <c r="D22" s="7"/>
      <c r="E22" s="7"/>
      <c r="G22" s="61"/>
    </row>
    <row r="23" spans="2:17" ht="13.5">
      <c r="B23" s="350" t="s">
        <v>99</v>
      </c>
      <c r="C23" s="359"/>
      <c r="D23" s="359"/>
      <c r="E23" s="359"/>
      <c r="G23" s="61"/>
    </row>
    <row r="24" spans="2:17" ht="16.5" customHeight="1" thickBot="1">
      <c r="B24" s="349" t="s">
        <v>100</v>
      </c>
      <c r="C24" s="360"/>
      <c r="D24" s="360"/>
      <c r="E24" s="360"/>
    </row>
    <row r="25" spans="2:17" ht="13.5" thickBot="1">
      <c r="B25" s="71"/>
      <c r="C25" s="131" t="s">
        <v>1</v>
      </c>
      <c r="D25" s="198" t="s">
        <v>222</v>
      </c>
      <c r="E25" s="175" t="s">
        <v>244</v>
      </c>
    </row>
    <row r="26" spans="2:17">
      <c r="B26" s="78" t="s">
        <v>14</v>
      </c>
      <c r="C26" s="79" t="s">
        <v>15</v>
      </c>
      <c r="D26" s="247">
        <v>0</v>
      </c>
      <c r="E26" s="248">
        <v>515637.22</v>
      </c>
      <c r="G26" s="63"/>
    </row>
    <row r="27" spans="2:17">
      <c r="B27" s="8" t="s">
        <v>16</v>
      </c>
      <c r="C27" s="9" t="s">
        <v>106</v>
      </c>
      <c r="D27" s="249">
        <v>506894.77</v>
      </c>
      <c r="E27" s="232">
        <v>420969.31</v>
      </c>
      <c r="F27" s="61"/>
      <c r="G27" s="173"/>
      <c r="H27" s="172"/>
      <c r="I27" s="61"/>
      <c r="J27" s="63"/>
    </row>
    <row r="28" spans="2:17">
      <c r="B28" s="8" t="s">
        <v>17</v>
      </c>
      <c r="C28" s="9" t="s">
        <v>18</v>
      </c>
      <c r="D28" s="249">
        <v>528575.30000000005</v>
      </c>
      <c r="E28" s="233">
        <v>552398.29</v>
      </c>
      <c r="F28" s="61"/>
      <c r="G28" s="172"/>
      <c r="H28" s="172"/>
      <c r="I28" s="61"/>
      <c r="J28" s="63"/>
    </row>
    <row r="29" spans="2:17">
      <c r="B29" s="132" t="s">
        <v>3</v>
      </c>
      <c r="C29" s="125" t="s">
        <v>19</v>
      </c>
      <c r="D29" s="250">
        <v>528575.30000000005</v>
      </c>
      <c r="E29" s="234">
        <v>552398.29</v>
      </c>
      <c r="F29" s="61"/>
      <c r="G29" s="172"/>
      <c r="H29" s="172"/>
      <c r="I29" s="61"/>
      <c r="J29" s="63"/>
    </row>
    <row r="30" spans="2:17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  <c r="Q30" s="177"/>
    </row>
    <row r="31" spans="2:17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7">
      <c r="B32" s="75" t="s">
        <v>22</v>
      </c>
      <c r="C32" s="10" t="s">
        <v>23</v>
      </c>
      <c r="D32" s="249">
        <v>21680.53</v>
      </c>
      <c r="E32" s="233">
        <v>131428.98000000001</v>
      </c>
      <c r="F32" s="61"/>
      <c r="G32" s="173"/>
      <c r="H32" s="172"/>
      <c r="I32" s="61"/>
      <c r="J32" s="63"/>
    </row>
    <row r="33" spans="2:17">
      <c r="B33" s="132" t="s">
        <v>3</v>
      </c>
      <c r="C33" s="125" t="s">
        <v>24</v>
      </c>
      <c r="D33" s="250">
        <v>20711.71</v>
      </c>
      <c r="E33" s="234">
        <v>129204.63</v>
      </c>
      <c r="F33" s="61"/>
      <c r="G33" s="172"/>
      <c r="H33" s="172"/>
      <c r="I33" s="61"/>
      <c r="J33" s="63"/>
    </row>
    <row r="34" spans="2:17">
      <c r="B34" s="132" t="s">
        <v>5</v>
      </c>
      <c r="C34" s="125" t="s">
        <v>25</v>
      </c>
      <c r="D34" s="250">
        <v>0</v>
      </c>
      <c r="E34" s="234">
        <v>29.21</v>
      </c>
      <c r="F34" s="61"/>
      <c r="G34" s="172"/>
      <c r="H34" s="172"/>
      <c r="I34" s="61"/>
      <c r="J34" s="63"/>
      <c r="Q34" s="123"/>
    </row>
    <row r="35" spans="2:17">
      <c r="B35" s="132" t="s">
        <v>7</v>
      </c>
      <c r="C35" s="125" t="s">
        <v>26</v>
      </c>
      <c r="D35" s="250">
        <v>968.82</v>
      </c>
      <c r="E35" s="234">
        <v>2195.11</v>
      </c>
      <c r="F35" s="61"/>
      <c r="G35" s="172"/>
      <c r="H35" s="172"/>
      <c r="I35" s="61"/>
      <c r="J35" s="63"/>
    </row>
    <row r="36" spans="2:17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7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7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7">
      <c r="B39" s="133" t="s">
        <v>32</v>
      </c>
      <c r="C39" s="134" t="s">
        <v>33</v>
      </c>
      <c r="D39" s="251">
        <v>0</v>
      </c>
      <c r="E39" s="235">
        <v>0.03</v>
      </c>
      <c r="F39" s="61"/>
      <c r="G39" s="172"/>
      <c r="H39" s="172"/>
      <c r="I39" s="61"/>
      <c r="J39" s="63"/>
    </row>
    <row r="40" spans="2:17" ht="13.5" thickBot="1">
      <c r="B40" s="80" t="s">
        <v>34</v>
      </c>
      <c r="C40" s="81" t="s">
        <v>35</v>
      </c>
      <c r="D40" s="252">
        <v>8742.4500000000007</v>
      </c>
      <c r="E40" s="253">
        <v>85072.55</v>
      </c>
      <c r="G40" s="63"/>
    </row>
    <row r="41" spans="2:17" ht="13.5" thickBot="1">
      <c r="B41" s="82" t="s">
        <v>36</v>
      </c>
      <c r="C41" s="83" t="s">
        <v>37</v>
      </c>
      <c r="D41" s="254">
        <v>515637.22000000003</v>
      </c>
      <c r="E41" s="246">
        <v>1021679.0800000001</v>
      </c>
      <c r="F41" s="66"/>
      <c r="G41" s="63"/>
      <c r="H41" s="61"/>
      <c r="I41" s="61"/>
      <c r="J41" s="61"/>
    </row>
    <row r="42" spans="2:17">
      <c r="B42" s="76"/>
      <c r="C42" s="76"/>
      <c r="D42" s="77"/>
      <c r="E42" s="77"/>
      <c r="F42" s="66"/>
      <c r="G42" s="56"/>
    </row>
    <row r="43" spans="2:17" ht="13.5">
      <c r="B43" s="350" t="s">
        <v>59</v>
      </c>
      <c r="C43" s="351"/>
      <c r="D43" s="351"/>
      <c r="E43" s="351"/>
      <c r="G43" s="61"/>
    </row>
    <row r="44" spans="2:17" ht="15.75" customHeight="1" thickBot="1">
      <c r="B44" s="349" t="s">
        <v>116</v>
      </c>
      <c r="C44" s="352"/>
      <c r="D44" s="352"/>
      <c r="E44" s="352"/>
      <c r="G44" s="61"/>
    </row>
    <row r="45" spans="2:17" ht="13.5" thickBot="1">
      <c r="B45" s="71"/>
      <c r="C45" s="20" t="s">
        <v>38</v>
      </c>
      <c r="D45" s="198" t="s">
        <v>222</v>
      </c>
      <c r="E45" s="175" t="s">
        <v>244</v>
      </c>
      <c r="G45" s="61"/>
      <c r="H45" s="226"/>
      <c r="I45" s="226"/>
    </row>
    <row r="46" spans="2:17">
      <c r="B46" s="12" t="s">
        <v>17</v>
      </c>
      <c r="C46" s="21" t="s">
        <v>107</v>
      </c>
      <c r="D46" s="84"/>
      <c r="E46" s="19"/>
      <c r="G46" s="61"/>
      <c r="H46" s="226"/>
      <c r="I46" s="226"/>
    </row>
    <row r="47" spans="2:17">
      <c r="B47" s="135" t="s">
        <v>3</v>
      </c>
      <c r="C47" s="125" t="s">
        <v>39</v>
      </c>
      <c r="D47" s="220">
        <v>0</v>
      </c>
      <c r="E47" s="321">
        <v>54897.322699999997</v>
      </c>
      <c r="G47" s="61"/>
    </row>
    <row r="48" spans="2:17">
      <c r="B48" s="136" t="s">
        <v>5</v>
      </c>
      <c r="C48" s="134" t="s">
        <v>40</v>
      </c>
      <c r="D48" s="220">
        <v>54897.322699999997</v>
      </c>
      <c r="E48" s="319">
        <v>97747.754539714108</v>
      </c>
      <c r="G48" s="143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0</v>
      </c>
      <c r="E50" s="322">
        <v>9.3927999999999994</v>
      </c>
      <c r="G50" s="123"/>
    </row>
    <row r="51" spans="2:7">
      <c r="B51" s="135" t="s">
        <v>5</v>
      </c>
      <c r="C51" s="125" t="s">
        <v>109</v>
      </c>
      <c r="D51" s="220">
        <v>8.8902000000000001</v>
      </c>
      <c r="E51" s="202">
        <v>9.3928000000000011</v>
      </c>
      <c r="G51" s="123"/>
    </row>
    <row r="52" spans="2:7">
      <c r="B52" s="135" t="s">
        <v>7</v>
      </c>
      <c r="C52" s="125" t="s">
        <v>110</v>
      </c>
      <c r="D52" s="220">
        <v>10.0159</v>
      </c>
      <c r="E52" s="202">
        <v>10.5032</v>
      </c>
    </row>
    <row r="53" spans="2:7" ht="13.5" thickBot="1">
      <c r="B53" s="137" t="s">
        <v>8</v>
      </c>
      <c r="C53" s="138" t="s">
        <v>40</v>
      </c>
      <c r="D53" s="219">
        <v>9.3928000000000011</v>
      </c>
      <c r="E53" s="191">
        <v>10.452200000000001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999396.04</v>
      </c>
      <c r="E58" s="22">
        <f>D58/E21</f>
        <v>0.97818978538740375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8">
      <c r="B65" s="378" t="s">
        <v>101</v>
      </c>
      <c r="C65" s="376" t="s">
        <v>258</v>
      </c>
      <c r="D65" s="168">
        <v>0</v>
      </c>
      <c r="E65" s="379">
        <v>0</v>
      </c>
    </row>
    <row r="66" spans="2:8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8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8">
      <c r="B68" s="378" t="s">
        <v>259</v>
      </c>
      <c r="C68" s="376" t="s">
        <v>258</v>
      </c>
      <c r="D68" s="168">
        <v>0</v>
      </c>
      <c r="E68" s="379">
        <v>0</v>
      </c>
      <c r="G68" s="61"/>
    </row>
    <row r="69" spans="2:8">
      <c r="B69" s="378" t="s">
        <v>260</v>
      </c>
      <c r="C69" s="376" t="s">
        <v>11</v>
      </c>
      <c r="D69" s="168">
        <v>0</v>
      </c>
      <c r="E69" s="379">
        <v>0</v>
      </c>
    </row>
    <row r="70" spans="2:8">
      <c r="B70" s="375" t="s">
        <v>28</v>
      </c>
      <c r="C70" s="376" t="s">
        <v>47</v>
      </c>
      <c r="D70" s="168">
        <v>0</v>
      </c>
      <c r="E70" s="377">
        <v>0</v>
      </c>
    </row>
    <row r="71" spans="2:8">
      <c r="B71" s="369" t="s">
        <v>30</v>
      </c>
      <c r="C71" s="370" t="s">
        <v>48</v>
      </c>
      <c r="D71" s="371">
        <v>999396.04</v>
      </c>
      <c r="E71" s="372">
        <f>E72</f>
        <v>0.97818978538740375</v>
      </c>
    </row>
    <row r="72" spans="2:8">
      <c r="B72" s="369" t="s">
        <v>261</v>
      </c>
      <c r="C72" s="370" t="s">
        <v>262</v>
      </c>
      <c r="D72" s="371">
        <v>999396.04</v>
      </c>
      <c r="E72" s="372">
        <f>D72/E21</f>
        <v>0.97818978538740375</v>
      </c>
    </row>
    <row r="73" spans="2:8">
      <c r="B73" s="369" t="s">
        <v>263</v>
      </c>
      <c r="C73" s="370" t="s">
        <v>264</v>
      </c>
      <c r="D73" s="371">
        <v>0</v>
      </c>
      <c r="E73" s="372">
        <v>0</v>
      </c>
    </row>
    <row r="74" spans="2:8">
      <c r="B74" s="369" t="s">
        <v>32</v>
      </c>
      <c r="C74" s="370" t="s">
        <v>113</v>
      </c>
      <c r="D74" s="371">
        <v>0</v>
      </c>
      <c r="E74" s="372">
        <v>0</v>
      </c>
    </row>
    <row r="75" spans="2:8">
      <c r="B75" s="369" t="s">
        <v>265</v>
      </c>
      <c r="C75" s="370" t="s">
        <v>266</v>
      </c>
      <c r="D75" s="371">
        <v>0</v>
      </c>
      <c r="E75" s="372">
        <v>0</v>
      </c>
      <c r="G75" s="61"/>
      <c r="H75" s="123"/>
    </row>
    <row r="76" spans="2:8">
      <c r="B76" s="369" t="s">
        <v>267</v>
      </c>
      <c r="C76" s="370" t="s">
        <v>268</v>
      </c>
      <c r="D76" s="371">
        <v>0</v>
      </c>
      <c r="E76" s="372">
        <v>0</v>
      </c>
      <c r="G76" s="61"/>
      <c r="H76" s="123"/>
    </row>
    <row r="77" spans="2:8">
      <c r="B77" s="369" t="s">
        <v>269</v>
      </c>
      <c r="C77" s="370" t="s">
        <v>270</v>
      </c>
      <c r="D77" s="371">
        <v>0</v>
      </c>
      <c r="E77" s="372">
        <v>0</v>
      </c>
    </row>
    <row r="78" spans="2:8">
      <c r="B78" s="369" t="s">
        <v>271</v>
      </c>
      <c r="C78" s="370" t="s">
        <v>272</v>
      </c>
      <c r="D78" s="371">
        <v>0</v>
      </c>
      <c r="E78" s="372">
        <v>0</v>
      </c>
    </row>
    <row r="79" spans="2:8">
      <c r="B79" s="369" t="s">
        <v>273</v>
      </c>
      <c r="C79" s="370" t="s">
        <v>274</v>
      </c>
      <c r="D79" s="371">
        <v>0</v>
      </c>
      <c r="E79" s="372">
        <v>0</v>
      </c>
    </row>
    <row r="80" spans="2:8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20107.98</v>
      </c>
      <c r="E87" s="377">
        <f>D87/E21</f>
        <v>1.9681307363169264E-2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3221.2300000000005</v>
      </c>
      <c r="E90" s="99">
        <f>D90/E21</f>
        <v>3.152878494879234E-3</v>
      </c>
    </row>
    <row r="91" spans="2:5">
      <c r="B91" s="108" t="s">
        <v>61</v>
      </c>
      <c r="C91" s="15" t="s">
        <v>64</v>
      </c>
      <c r="D91" s="16">
        <v>1046.17</v>
      </c>
      <c r="E91" s="17">
        <f>D91/E21</f>
        <v>1.0239712454521435E-3</v>
      </c>
    </row>
    <row r="92" spans="2:5">
      <c r="B92" s="380" t="s">
        <v>63</v>
      </c>
      <c r="C92" s="381" t="s">
        <v>65</v>
      </c>
      <c r="D92" s="382">
        <f>D58+D89+D90-D91+D87</f>
        <v>1021679.08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1021679.08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5.28515625" style="61" customWidth="1"/>
    <col min="10" max="10" width="11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698441.05</v>
      </c>
      <c r="E11" s="238">
        <f>SUM(E12:E14)</f>
        <v>1207536.92</v>
      </c>
      <c r="H11" s="61"/>
    </row>
    <row r="12" spans="2:12">
      <c r="B12" s="124" t="s">
        <v>3</v>
      </c>
      <c r="C12" s="169" t="s">
        <v>4</v>
      </c>
      <c r="D12" s="239">
        <v>573946.91</v>
      </c>
      <c r="E12" s="240">
        <v>1205500.8799999999</v>
      </c>
      <c r="H12" s="61"/>
    </row>
    <row r="13" spans="2:12">
      <c r="B13" s="124" t="s">
        <v>5</v>
      </c>
      <c r="C13" s="169" t="s">
        <v>6</v>
      </c>
      <c r="D13" s="241">
        <v>115376.09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9118.0499999999993</v>
      </c>
      <c r="E14" s="301">
        <f>E15</f>
        <v>2036.04</v>
      </c>
      <c r="H14" s="61"/>
    </row>
    <row r="15" spans="2:12">
      <c r="B15" s="124" t="s">
        <v>101</v>
      </c>
      <c r="C15" s="169" t="s">
        <v>10</v>
      </c>
      <c r="D15" s="241">
        <v>9118.0499999999993</v>
      </c>
      <c r="E15" s="301">
        <v>2036.04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7">
      <c r="B17" s="8" t="s">
        <v>12</v>
      </c>
      <c r="C17" s="146" t="s">
        <v>64</v>
      </c>
      <c r="D17" s="243">
        <v>756.69</v>
      </c>
      <c r="E17" s="303">
        <f>E18</f>
        <v>1231.06</v>
      </c>
      <c r="H17" s="61"/>
    </row>
    <row r="18" spans="2:17">
      <c r="B18" s="124" t="s">
        <v>3</v>
      </c>
      <c r="C18" s="169" t="s">
        <v>10</v>
      </c>
      <c r="D18" s="242">
        <v>756.69</v>
      </c>
      <c r="E18" s="302">
        <v>1231.06</v>
      </c>
      <c r="H18" s="61"/>
    </row>
    <row r="19" spans="2:17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7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7" ht="13.5" thickBot="1">
      <c r="B21" s="357" t="s">
        <v>105</v>
      </c>
      <c r="C21" s="358"/>
      <c r="D21" s="245">
        <v>697684.3600000001</v>
      </c>
      <c r="E21" s="246">
        <f>E11-E17</f>
        <v>1206305.8599999999</v>
      </c>
      <c r="F21" s="66"/>
      <c r="G21" s="66"/>
      <c r="H21" s="117"/>
      <c r="J21" s="159"/>
      <c r="K21" s="117"/>
    </row>
    <row r="22" spans="2:17">
      <c r="B22" s="3"/>
      <c r="C22" s="6"/>
      <c r="D22" s="7"/>
      <c r="E22" s="7"/>
      <c r="G22" s="61"/>
    </row>
    <row r="23" spans="2:17" ht="13.5">
      <c r="B23" s="350" t="s">
        <v>99</v>
      </c>
      <c r="C23" s="359"/>
      <c r="D23" s="359"/>
      <c r="E23" s="359"/>
      <c r="G23" s="61"/>
    </row>
    <row r="24" spans="2:17" ht="16.5" customHeight="1" thickBot="1">
      <c r="B24" s="349" t="s">
        <v>100</v>
      </c>
      <c r="C24" s="360"/>
      <c r="D24" s="360"/>
      <c r="E24" s="360"/>
    </row>
    <row r="25" spans="2:17" ht="13.5" thickBot="1">
      <c r="B25" s="71"/>
      <c r="C25" s="131" t="s">
        <v>1</v>
      </c>
      <c r="D25" s="198" t="s">
        <v>222</v>
      </c>
      <c r="E25" s="175" t="s">
        <v>244</v>
      </c>
    </row>
    <row r="26" spans="2:17">
      <c r="B26" s="78" t="s">
        <v>14</v>
      </c>
      <c r="C26" s="79" t="s">
        <v>15</v>
      </c>
      <c r="D26" s="247">
        <v>0</v>
      </c>
      <c r="E26" s="248">
        <v>697684.36</v>
      </c>
      <c r="G26" s="63"/>
    </row>
    <row r="27" spans="2:17">
      <c r="B27" s="8" t="s">
        <v>16</v>
      </c>
      <c r="C27" s="9" t="s">
        <v>106</v>
      </c>
      <c r="D27" s="249">
        <v>680415.36</v>
      </c>
      <c r="E27" s="232">
        <v>441402.44</v>
      </c>
      <c r="F27" s="61"/>
      <c r="G27" s="173"/>
      <c r="H27" s="172"/>
      <c r="J27" s="63"/>
    </row>
    <row r="28" spans="2:17">
      <c r="B28" s="8" t="s">
        <v>17</v>
      </c>
      <c r="C28" s="9" t="s">
        <v>18</v>
      </c>
      <c r="D28" s="249">
        <v>701192.03</v>
      </c>
      <c r="E28" s="233">
        <v>593252.79</v>
      </c>
      <c r="F28" s="61"/>
      <c r="G28" s="172"/>
      <c r="H28" s="172"/>
      <c r="J28" s="63"/>
    </row>
    <row r="29" spans="2:17">
      <c r="B29" s="132" t="s">
        <v>3</v>
      </c>
      <c r="C29" s="125" t="s">
        <v>19</v>
      </c>
      <c r="D29" s="250">
        <v>701192.03</v>
      </c>
      <c r="E29" s="234">
        <v>593252.79</v>
      </c>
      <c r="F29" s="61"/>
      <c r="G29" s="172"/>
      <c r="H29" s="172"/>
      <c r="J29" s="63"/>
    </row>
    <row r="30" spans="2:17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J30" s="63"/>
      <c r="Q30" s="177"/>
    </row>
    <row r="31" spans="2:17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J31" s="63"/>
    </row>
    <row r="32" spans="2:17">
      <c r="B32" s="75" t="s">
        <v>22</v>
      </c>
      <c r="C32" s="10" t="s">
        <v>23</v>
      </c>
      <c r="D32" s="249">
        <v>20776.670000000002</v>
      </c>
      <c r="E32" s="233">
        <v>151850.35</v>
      </c>
      <c r="F32" s="61"/>
      <c r="G32" s="173"/>
      <c r="H32" s="172"/>
      <c r="J32" s="63"/>
    </row>
    <row r="33" spans="2:17">
      <c r="B33" s="132" t="s">
        <v>3</v>
      </c>
      <c r="C33" s="125" t="s">
        <v>24</v>
      </c>
      <c r="D33" s="250">
        <v>19983.95</v>
      </c>
      <c r="E33" s="234">
        <v>149950.99</v>
      </c>
      <c r="F33" s="61"/>
      <c r="G33" s="172"/>
      <c r="H33" s="172"/>
      <c r="J33" s="63"/>
    </row>
    <row r="34" spans="2:17">
      <c r="B34" s="132" t="s">
        <v>5</v>
      </c>
      <c r="C34" s="125" t="s">
        <v>25</v>
      </c>
      <c r="D34" s="250">
        <v>0</v>
      </c>
      <c r="E34" s="234">
        <v>69.350000000000009</v>
      </c>
      <c r="F34" s="61"/>
      <c r="G34" s="172"/>
      <c r="H34" s="172"/>
      <c r="J34" s="63"/>
      <c r="Q34" s="123"/>
    </row>
    <row r="35" spans="2:17">
      <c r="B35" s="132" t="s">
        <v>7</v>
      </c>
      <c r="C35" s="125" t="s">
        <v>26</v>
      </c>
      <c r="D35" s="250">
        <v>792.72</v>
      </c>
      <c r="E35" s="234">
        <v>1829.89</v>
      </c>
      <c r="F35" s="61"/>
      <c r="G35" s="172"/>
      <c r="H35" s="172"/>
      <c r="J35" s="63"/>
    </row>
    <row r="36" spans="2:17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J36" s="63"/>
    </row>
    <row r="37" spans="2:17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J37" s="63"/>
    </row>
    <row r="38" spans="2:17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J38" s="63"/>
    </row>
    <row r="39" spans="2:17">
      <c r="B39" s="133" t="s">
        <v>32</v>
      </c>
      <c r="C39" s="134" t="s">
        <v>33</v>
      </c>
      <c r="D39" s="251">
        <v>0</v>
      </c>
      <c r="E39" s="235">
        <v>0.12</v>
      </c>
      <c r="F39" s="61"/>
      <c r="G39" s="172"/>
      <c r="H39" s="172"/>
      <c r="J39" s="63"/>
    </row>
    <row r="40" spans="2:17" ht="13.5" thickBot="1">
      <c r="B40" s="80" t="s">
        <v>34</v>
      </c>
      <c r="C40" s="81" t="s">
        <v>35</v>
      </c>
      <c r="D40" s="252">
        <v>17269</v>
      </c>
      <c r="E40" s="253">
        <v>67219.06</v>
      </c>
      <c r="G40" s="63"/>
      <c r="H40" s="61"/>
      <c r="J40" s="61"/>
    </row>
    <row r="41" spans="2:17" ht="13.5" thickBot="1">
      <c r="B41" s="82" t="s">
        <v>36</v>
      </c>
      <c r="C41" s="83" t="s">
        <v>37</v>
      </c>
      <c r="D41" s="254">
        <v>697684.36</v>
      </c>
      <c r="E41" s="246">
        <v>1206305.8600000001</v>
      </c>
      <c r="F41" s="66"/>
      <c r="G41" s="63"/>
    </row>
    <row r="42" spans="2:17">
      <c r="B42" s="76"/>
      <c r="C42" s="76"/>
      <c r="D42" s="77"/>
      <c r="E42" s="77"/>
      <c r="F42" s="66"/>
      <c r="G42" s="56"/>
    </row>
    <row r="43" spans="2:17" ht="13.5">
      <c r="B43" s="350" t="s">
        <v>59</v>
      </c>
      <c r="C43" s="351"/>
      <c r="D43" s="351"/>
      <c r="E43" s="351"/>
      <c r="G43" s="61"/>
    </row>
    <row r="44" spans="2:17" ht="15.75" customHeight="1" thickBot="1">
      <c r="B44" s="349" t="s">
        <v>116</v>
      </c>
      <c r="C44" s="352"/>
      <c r="D44" s="352"/>
      <c r="E44" s="352"/>
      <c r="G44" s="61"/>
    </row>
    <row r="45" spans="2:17" ht="13.5" thickBot="1">
      <c r="B45" s="71"/>
      <c r="C45" s="20" t="s">
        <v>38</v>
      </c>
      <c r="D45" s="198" t="s">
        <v>222</v>
      </c>
      <c r="E45" s="175" t="s">
        <v>244</v>
      </c>
      <c r="G45" s="61"/>
      <c r="H45" s="226"/>
      <c r="I45" s="386"/>
    </row>
    <row r="46" spans="2:17">
      <c r="B46" s="12" t="s">
        <v>17</v>
      </c>
      <c r="C46" s="21" t="s">
        <v>107</v>
      </c>
      <c r="D46" s="84"/>
      <c r="E46" s="19"/>
      <c r="G46" s="61"/>
      <c r="H46" s="226"/>
      <c r="I46" s="386"/>
    </row>
    <row r="47" spans="2:17">
      <c r="B47" s="135" t="s">
        <v>3</v>
      </c>
      <c r="C47" s="125" t="s">
        <v>39</v>
      </c>
      <c r="D47" s="220">
        <v>0</v>
      </c>
      <c r="E47" s="321">
        <v>68479.989700000006</v>
      </c>
      <c r="G47" s="61"/>
    </row>
    <row r="48" spans="2:17">
      <c r="B48" s="136" t="s">
        <v>5</v>
      </c>
      <c r="C48" s="134" t="s">
        <v>40</v>
      </c>
      <c r="D48" s="220">
        <v>68479.989700000006</v>
      </c>
      <c r="E48" s="319">
        <v>110588.08225080442</v>
      </c>
      <c r="G48" s="143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0</v>
      </c>
      <c r="E50" s="322">
        <v>10.1881</v>
      </c>
      <c r="G50" s="123"/>
    </row>
    <row r="51" spans="2:7">
      <c r="B51" s="135" t="s">
        <v>5</v>
      </c>
      <c r="C51" s="125" t="s">
        <v>109</v>
      </c>
      <c r="D51" s="220">
        <v>9.8091000000000008</v>
      </c>
      <c r="E51" s="202">
        <v>10.1881</v>
      </c>
      <c r="G51" s="123"/>
    </row>
    <row r="52" spans="2:7">
      <c r="B52" s="135" t="s">
        <v>7</v>
      </c>
      <c r="C52" s="125" t="s">
        <v>110</v>
      </c>
      <c r="D52" s="220">
        <v>10.194599999999999</v>
      </c>
      <c r="E52" s="202">
        <v>10.911900000000001</v>
      </c>
    </row>
    <row r="53" spans="2:7" ht="13.5" thickBot="1">
      <c r="B53" s="137" t="s">
        <v>8</v>
      </c>
      <c r="C53" s="138" t="s">
        <v>40</v>
      </c>
      <c r="D53" s="219">
        <v>10.1881</v>
      </c>
      <c r="E53" s="191">
        <v>10.908100000000001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1175374.94</v>
      </c>
      <c r="E58" s="22">
        <f>D58/E21</f>
        <v>0.97435897393385795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8">
      <c r="B65" s="378" t="s">
        <v>101</v>
      </c>
      <c r="C65" s="376" t="s">
        <v>258</v>
      </c>
      <c r="D65" s="168">
        <v>0</v>
      </c>
      <c r="E65" s="379">
        <v>0</v>
      </c>
    </row>
    <row r="66" spans="2:8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8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8">
      <c r="B68" s="378" t="s">
        <v>259</v>
      </c>
      <c r="C68" s="376" t="s">
        <v>258</v>
      </c>
      <c r="D68" s="168">
        <v>0</v>
      </c>
      <c r="E68" s="379">
        <v>0</v>
      </c>
      <c r="G68" s="61"/>
    </row>
    <row r="69" spans="2:8">
      <c r="B69" s="378" t="s">
        <v>260</v>
      </c>
      <c r="C69" s="376" t="s">
        <v>11</v>
      </c>
      <c r="D69" s="168">
        <v>0</v>
      </c>
      <c r="E69" s="379">
        <v>0</v>
      </c>
    </row>
    <row r="70" spans="2:8">
      <c r="B70" s="375" t="s">
        <v>28</v>
      </c>
      <c r="C70" s="376" t="s">
        <v>47</v>
      </c>
      <c r="D70" s="168">
        <v>0</v>
      </c>
      <c r="E70" s="377">
        <v>0</v>
      </c>
    </row>
    <row r="71" spans="2:8">
      <c r="B71" s="369" t="s">
        <v>30</v>
      </c>
      <c r="C71" s="370" t="s">
        <v>48</v>
      </c>
      <c r="D71" s="371">
        <v>1175374.94</v>
      </c>
      <c r="E71" s="372">
        <f>E72</f>
        <v>0.97435897393385795</v>
      </c>
    </row>
    <row r="72" spans="2:8">
      <c r="B72" s="369" t="s">
        <v>261</v>
      </c>
      <c r="C72" s="370" t="s">
        <v>262</v>
      </c>
      <c r="D72" s="371">
        <v>1175374.94</v>
      </c>
      <c r="E72" s="372">
        <f>D72/E21</f>
        <v>0.97435897393385795</v>
      </c>
    </row>
    <row r="73" spans="2:8">
      <c r="B73" s="369" t="s">
        <v>263</v>
      </c>
      <c r="C73" s="370" t="s">
        <v>264</v>
      </c>
      <c r="D73" s="371">
        <v>0</v>
      </c>
      <c r="E73" s="372">
        <v>0</v>
      </c>
    </row>
    <row r="74" spans="2:8">
      <c r="B74" s="369" t="s">
        <v>32</v>
      </c>
      <c r="C74" s="370" t="s">
        <v>113</v>
      </c>
      <c r="D74" s="371">
        <v>0</v>
      </c>
      <c r="E74" s="372">
        <v>0</v>
      </c>
    </row>
    <row r="75" spans="2:8">
      <c r="B75" s="369" t="s">
        <v>265</v>
      </c>
      <c r="C75" s="370" t="s">
        <v>266</v>
      </c>
      <c r="D75" s="371">
        <v>0</v>
      </c>
      <c r="E75" s="372">
        <v>0</v>
      </c>
      <c r="G75" s="61"/>
      <c r="H75" s="123"/>
    </row>
    <row r="76" spans="2:8">
      <c r="B76" s="369" t="s">
        <v>267</v>
      </c>
      <c r="C76" s="370" t="s">
        <v>268</v>
      </c>
      <c r="D76" s="371">
        <v>0</v>
      </c>
      <c r="E76" s="372">
        <v>0</v>
      </c>
      <c r="G76" s="61"/>
      <c r="H76" s="123"/>
    </row>
    <row r="77" spans="2:8">
      <c r="B77" s="369" t="s">
        <v>269</v>
      </c>
      <c r="C77" s="370" t="s">
        <v>270</v>
      </c>
      <c r="D77" s="371">
        <v>0</v>
      </c>
      <c r="E77" s="372">
        <v>0</v>
      </c>
    </row>
    <row r="78" spans="2:8">
      <c r="B78" s="369" t="s">
        <v>271</v>
      </c>
      <c r="C78" s="370" t="s">
        <v>272</v>
      </c>
      <c r="D78" s="371">
        <v>0</v>
      </c>
      <c r="E78" s="372">
        <v>0</v>
      </c>
    </row>
    <row r="79" spans="2:8">
      <c r="B79" s="369" t="s">
        <v>273</v>
      </c>
      <c r="C79" s="370" t="s">
        <v>274</v>
      </c>
      <c r="D79" s="371">
        <v>0</v>
      </c>
      <c r="E79" s="372">
        <v>0</v>
      </c>
    </row>
    <row r="80" spans="2:8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30125.94</v>
      </c>
      <c r="E87" s="377">
        <f>D87/E21</f>
        <v>2.497371603583191E-2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2036.04</v>
      </c>
      <c r="E90" s="99">
        <f>D90/E21</f>
        <v>1.6878306468643036E-3</v>
      </c>
    </row>
    <row r="91" spans="2:5">
      <c r="B91" s="108" t="s">
        <v>61</v>
      </c>
      <c r="C91" s="15" t="s">
        <v>64</v>
      </c>
      <c r="D91" s="16">
        <v>1231.06</v>
      </c>
      <c r="E91" s="17">
        <f>D91/E21</f>
        <v>1.0205206165540804E-3</v>
      </c>
    </row>
    <row r="92" spans="2:5">
      <c r="B92" s="380" t="s">
        <v>63</v>
      </c>
      <c r="C92" s="381" t="s">
        <v>65</v>
      </c>
      <c r="D92" s="382">
        <f>D58+D89+D90-D91+D87</f>
        <v>1206305.8599999999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1206305.8599999999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Arkusz14">
    <pageSetUpPr fitToPage="1"/>
  </sheetPr>
  <dimension ref="A1:Q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5.71093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133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11675102.68</v>
      </c>
      <c r="E11" s="238">
        <f>SUM(E12:E14)</f>
        <v>13324638.989999998</v>
      </c>
    </row>
    <row r="12" spans="2:12">
      <c r="B12" s="124" t="s">
        <v>3</v>
      </c>
      <c r="C12" s="169" t="s">
        <v>4</v>
      </c>
      <c r="D12" s="239">
        <v>11203548.52</v>
      </c>
      <c r="E12" s="240">
        <v>13318466.699999999</v>
      </c>
      <c r="H12" s="61"/>
    </row>
    <row r="13" spans="2:12">
      <c r="B13" s="124" t="s">
        <v>5</v>
      </c>
      <c r="C13" s="169" t="s">
        <v>6</v>
      </c>
      <c r="D13" s="241">
        <v>465102.28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6451.88</v>
      </c>
      <c r="E14" s="301">
        <f>E15</f>
        <v>6172.29</v>
      </c>
      <c r="H14" s="61"/>
    </row>
    <row r="15" spans="2:12">
      <c r="B15" s="124" t="s">
        <v>101</v>
      </c>
      <c r="C15" s="169" t="s">
        <v>10</v>
      </c>
      <c r="D15" s="241">
        <v>6451.88</v>
      </c>
      <c r="E15" s="301">
        <v>6172.29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7">
      <c r="B17" s="8" t="s">
        <v>12</v>
      </c>
      <c r="C17" s="146" t="s">
        <v>64</v>
      </c>
      <c r="D17" s="243">
        <v>2629.17</v>
      </c>
      <c r="E17" s="303">
        <f>E18</f>
        <v>2165.7399999999998</v>
      </c>
      <c r="H17" s="61"/>
    </row>
    <row r="18" spans="2:17">
      <c r="B18" s="124" t="s">
        <v>3</v>
      </c>
      <c r="C18" s="169" t="s">
        <v>10</v>
      </c>
      <c r="D18" s="242">
        <v>2629.17</v>
      </c>
      <c r="E18" s="302">
        <v>2165.7399999999998</v>
      </c>
    </row>
    <row r="19" spans="2:17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7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7" ht="13.5" thickBot="1">
      <c r="B21" s="357" t="s">
        <v>105</v>
      </c>
      <c r="C21" s="358"/>
      <c r="D21" s="245">
        <v>11672473.51</v>
      </c>
      <c r="E21" s="246">
        <f>E11-E17</f>
        <v>13322473.249999998</v>
      </c>
      <c r="F21" s="66"/>
      <c r="G21" s="66"/>
      <c r="H21" s="117"/>
      <c r="J21" s="159"/>
      <c r="K21" s="117"/>
    </row>
    <row r="22" spans="2:17">
      <c r="B22" s="3"/>
      <c r="C22" s="6"/>
      <c r="D22" s="7"/>
      <c r="E22" s="192"/>
      <c r="G22" s="61"/>
    </row>
    <row r="23" spans="2:17" ht="13.5">
      <c r="B23" s="350" t="s">
        <v>99</v>
      </c>
      <c r="C23" s="359"/>
      <c r="D23" s="359"/>
      <c r="E23" s="359"/>
      <c r="G23" s="61"/>
    </row>
    <row r="24" spans="2:17" ht="15.75" customHeight="1" thickBot="1">
      <c r="B24" s="349" t="s">
        <v>100</v>
      </c>
      <c r="C24" s="360"/>
      <c r="D24" s="360"/>
      <c r="E24" s="360"/>
    </row>
    <row r="25" spans="2:17" ht="13.5" thickBot="1">
      <c r="B25" s="71"/>
      <c r="C25" s="131" t="s">
        <v>1</v>
      </c>
      <c r="D25" s="198" t="s">
        <v>222</v>
      </c>
      <c r="E25" s="175" t="s">
        <v>244</v>
      </c>
      <c r="G25" s="122"/>
      <c r="K25" s="123"/>
      <c r="Q25" s="123"/>
    </row>
    <row r="26" spans="2:17">
      <c r="B26" s="78" t="s">
        <v>14</v>
      </c>
      <c r="C26" s="79" t="s">
        <v>15</v>
      </c>
      <c r="D26" s="247">
        <v>14079890.76</v>
      </c>
      <c r="E26" s="248">
        <v>11672473.51</v>
      </c>
      <c r="G26" s="63"/>
    </row>
    <row r="27" spans="2:17">
      <c r="B27" s="8" t="s">
        <v>16</v>
      </c>
      <c r="C27" s="9" t="s">
        <v>106</v>
      </c>
      <c r="D27" s="249">
        <v>-629224.01000000013</v>
      </c>
      <c r="E27" s="232">
        <v>-723657.57999999984</v>
      </c>
      <c r="F27" s="61"/>
      <c r="G27" s="112"/>
      <c r="H27" s="172"/>
      <c r="I27" s="172"/>
      <c r="J27" s="112"/>
    </row>
    <row r="28" spans="2:17">
      <c r="B28" s="8" t="s">
        <v>17</v>
      </c>
      <c r="C28" s="9" t="s">
        <v>18</v>
      </c>
      <c r="D28" s="249">
        <v>890689.38</v>
      </c>
      <c r="E28" s="233">
        <v>745595.16999999993</v>
      </c>
      <c r="F28" s="61"/>
      <c r="G28" s="112"/>
      <c r="H28" s="172"/>
      <c r="I28" s="172"/>
      <c r="J28" s="112"/>
    </row>
    <row r="29" spans="2:17">
      <c r="B29" s="132" t="s">
        <v>3</v>
      </c>
      <c r="C29" s="125" t="s">
        <v>19</v>
      </c>
      <c r="D29" s="250">
        <v>826669.52</v>
      </c>
      <c r="E29" s="234">
        <v>730046.58</v>
      </c>
      <c r="F29" s="61"/>
      <c r="G29" s="112"/>
      <c r="H29" s="172"/>
      <c r="I29" s="172"/>
      <c r="J29" s="112"/>
    </row>
    <row r="30" spans="2:17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7">
      <c r="B31" s="132" t="s">
        <v>7</v>
      </c>
      <c r="C31" s="125" t="s">
        <v>21</v>
      </c>
      <c r="D31" s="250">
        <v>64019.86</v>
      </c>
      <c r="E31" s="234">
        <v>15548.59</v>
      </c>
      <c r="F31" s="61"/>
      <c r="G31" s="112"/>
      <c r="H31" s="172"/>
      <c r="I31" s="172"/>
      <c r="J31" s="112"/>
    </row>
    <row r="32" spans="2:17">
      <c r="B32" s="75" t="s">
        <v>22</v>
      </c>
      <c r="C32" s="10" t="s">
        <v>23</v>
      </c>
      <c r="D32" s="249">
        <v>1519913.3900000001</v>
      </c>
      <c r="E32" s="233">
        <v>1469252.7499999998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1181079.1200000001</v>
      </c>
      <c r="E33" s="234">
        <v>1062641.3999999999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82734.34</v>
      </c>
      <c r="E34" s="234">
        <v>89355.21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65322.69</v>
      </c>
      <c r="E35" s="234">
        <v>57451.42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170691.86000000002</v>
      </c>
      <c r="E37" s="234">
        <v>178374.78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20085.38</v>
      </c>
      <c r="E39" s="235">
        <v>81429.940000000017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-1778193.24</v>
      </c>
      <c r="E40" s="253">
        <v>2373657.3199999998</v>
      </c>
      <c r="G40" s="63"/>
    </row>
    <row r="41" spans="2:10" ht="13.5" thickBot="1">
      <c r="B41" s="82" t="s">
        <v>36</v>
      </c>
      <c r="C41" s="83" t="s">
        <v>37</v>
      </c>
      <c r="D41" s="254">
        <v>11672473.51</v>
      </c>
      <c r="E41" s="246">
        <v>13322473.25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57">
        <v>73288.355800000005</v>
      </c>
      <c r="E47" s="204">
        <v>69451.827000000005</v>
      </c>
      <c r="G47" s="61"/>
    </row>
    <row r="48" spans="2:10">
      <c r="B48" s="136" t="s">
        <v>5</v>
      </c>
      <c r="C48" s="134" t="s">
        <v>40</v>
      </c>
      <c r="D48" s="257">
        <v>69451.827000000005</v>
      </c>
      <c r="E48" s="319">
        <v>65568.128239655241</v>
      </c>
      <c r="G48" s="143"/>
      <c r="J48" s="115"/>
    </row>
    <row r="49" spans="2:7">
      <c r="B49" s="100" t="s">
        <v>22</v>
      </c>
      <c r="C49" s="102" t="s">
        <v>108</v>
      </c>
      <c r="D49" s="323"/>
      <c r="E49" s="103"/>
    </row>
    <row r="50" spans="2:7">
      <c r="B50" s="135" t="s">
        <v>3</v>
      </c>
      <c r="C50" s="125" t="s">
        <v>39</v>
      </c>
      <c r="D50" s="257">
        <v>192.1163</v>
      </c>
      <c r="E50" s="204">
        <v>168.0658</v>
      </c>
      <c r="G50" s="123"/>
    </row>
    <row r="51" spans="2:7">
      <c r="B51" s="135" t="s">
        <v>5</v>
      </c>
      <c r="C51" s="125" t="s">
        <v>109</v>
      </c>
      <c r="D51" s="257">
        <v>149.49160000000001</v>
      </c>
      <c r="E51" s="204">
        <v>168.0658</v>
      </c>
      <c r="G51" s="123"/>
    </row>
    <row r="52" spans="2:7" ht="12.75" customHeight="1">
      <c r="B52" s="135" t="s">
        <v>7</v>
      </c>
      <c r="C52" s="125" t="s">
        <v>110</v>
      </c>
      <c r="D52" s="257">
        <v>194.36099999999999</v>
      </c>
      <c r="E52" s="204">
        <v>205.3723</v>
      </c>
    </row>
    <row r="53" spans="2:7" ht="13.5" thickBot="1">
      <c r="B53" s="137" t="s">
        <v>8</v>
      </c>
      <c r="C53" s="138" t="s">
        <v>40</v>
      </c>
      <c r="D53" s="219">
        <v>168.0658</v>
      </c>
      <c r="E53" s="191">
        <v>203.18520000000001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7.2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12716582.91</v>
      </c>
      <c r="E58" s="22">
        <f>D58/E21</f>
        <v>0.95452118171826705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  <c r="G66" s="61"/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12716582.91</v>
      </c>
      <c r="E71" s="372">
        <f>E72</f>
        <v>0.95452118171826705</v>
      </c>
    </row>
    <row r="72" spans="2:7">
      <c r="B72" s="369" t="s">
        <v>261</v>
      </c>
      <c r="C72" s="370" t="s">
        <v>262</v>
      </c>
      <c r="D72" s="371">
        <v>12716582.91</v>
      </c>
      <c r="E72" s="372">
        <f>D72/E21</f>
        <v>0.95452118171826705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601883.79</v>
      </c>
      <c r="E87" s="377">
        <f>D87/E21</f>
        <v>4.5178082080217362E-2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6172.29</v>
      </c>
      <c r="E90" s="99">
        <f>D90/E21</f>
        <v>4.6329911002073137E-4</v>
      </c>
    </row>
    <row r="91" spans="2:5">
      <c r="B91" s="108" t="s">
        <v>61</v>
      </c>
      <c r="C91" s="15" t="s">
        <v>64</v>
      </c>
      <c r="D91" s="16">
        <v>2165.7399999999998</v>
      </c>
      <c r="E91" s="17">
        <f>D91/E21</f>
        <v>1.6256290850499551E-4</v>
      </c>
    </row>
    <row r="92" spans="2:5">
      <c r="B92" s="380" t="s">
        <v>63</v>
      </c>
      <c r="C92" s="381" t="s">
        <v>65</v>
      </c>
      <c r="D92" s="382">
        <f>D58+D89+D90-D91+D87</f>
        <v>13322473.25</v>
      </c>
      <c r="E92" s="306">
        <f>E58+E89+E90-E91+E87</f>
        <v>1.0000000000000002</v>
      </c>
    </row>
    <row r="93" spans="2:5">
      <c r="B93" s="375" t="s">
        <v>3</v>
      </c>
      <c r="C93" s="376" t="s">
        <v>66</v>
      </c>
      <c r="D93" s="168">
        <f>D92</f>
        <v>13322473.25</v>
      </c>
      <c r="E93" s="377">
        <f>E92</f>
        <v>1.0000000000000002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&amp;C&amp;"Calibri"&amp;10&amp;K000000Confidential&amp;1#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Arkusz1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5703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134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8652682.7200000007</v>
      </c>
      <c r="E11" s="238">
        <f>SUM(E12:E14)</f>
        <v>10086665.039999999</v>
      </c>
      <c r="H11" s="61"/>
    </row>
    <row r="12" spans="2:12">
      <c r="B12" s="124" t="s">
        <v>3</v>
      </c>
      <c r="C12" s="169" t="s">
        <v>4</v>
      </c>
      <c r="D12" s="239">
        <v>8185513.6299999999</v>
      </c>
      <c r="E12" s="240">
        <v>10081666.129999999</v>
      </c>
      <c r="H12" s="61"/>
    </row>
    <row r="13" spans="2:12">
      <c r="B13" s="124" t="s">
        <v>5</v>
      </c>
      <c r="C13" s="169" t="s">
        <v>6</v>
      </c>
      <c r="D13" s="241">
        <v>460900.37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6268.72</v>
      </c>
      <c r="E14" s="301">
        <f>E15</f>
        <v>4998.91</v>
      </c>
      <c r="H14" s="61"/>
    </row>
    <row r="15" spans="2:12">
      <c r="B15" s="124" t="s">
        <v>101</v>
      </c>
      <c r="C15" s="169" t="s">
        <v>10</v>
      </c>
      <c r="D15" s="241">
        <v>6268.72</v>
      </c>
      <c r="E15" s="301">
        <v>4998.91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4268.75</v>
      </c>
      <c r="E17" s="303">
        <f>E18</f>
        <v>1866.82</v>
      </c>
    </row>
    <row r="18" spans="2:11">
      <c r="B18" s="124" t="s">
        <v>3</v>
      </c>
      <c r="C18" s="169" t="s">
        <v>10</v>
      </c>
      <c r="D18" s="242">
        <v>4268.75</v>
      </c>
      <c r="E18" s="302">
        <v>1866.82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8648413.9700000007</v>
      </c>
      <c r="E21" s="246">
        <f>E11-E17</f>
        <v>10084798.219999999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2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8" customHeight="1" thickBot="1">
      <c r="B24" s="349" t="s">
        <v>100</v>
      </c>
      <c r="C24" s="360"/>
      <c r="D24" s="360"/>
      <c r="E24" s="360"/>
      <c r="K24" s="123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11850046.549999999</v>
      </c>
      <c r="E26" s="248">
        <v>8648413.9700000007</v>
      </c>
      <c r="G26" s="63"/>
    </row>
    <row r="27" spans="2:11">
      <c r="B27" s="8" t="s">
        <v>16</v>
      </c>
      <c r="C27" s="9" t="s">
        <v>106</v>
      </c>
      <c r="D27" s="249">
        <v>-866068.85000000021</v>
      </c>
      <c r="E27" s="232">
        <v>-519415.70999999996</v>
      </c>
      <c r="F27" s="61"/>
      <c r="G27" s="112"/>
      <c r="H27" s="167"/>
      <c r="I27" s="172"/>
      <c r="J27" s="112"/>
    </row>
    <row r="28" spans="2:11">
      <c r="B28" s="8" t="s">
        <v>17</v>
      </c>
      <c r="C28" s="9" t="s">
        <v>18</v>
      </c>
      <c r="D28" s="249">
        <v>746364.58</v>
      </c>
      <c r="E28" s="233">
        <v>766182.82000000007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741244.25</v>
      </c>
      <c r="E29" s="234">
        <v>674140.11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5120.33</v>
      </c>
      <c r="E31" s="234">
        <v>92042.71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1612433.4300000002</v>
      </c>
      <c r="E32" s="233">
        <v>1285598.53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1352747.28</v>
      </c>
      <c r="E33" s="234">
        <v>997299.73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20708.09</v>
      </c>
      <c r="E34" s="234">
        <v>74196.62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93311.49</v>
      </c>
      <c r="E35" s="234">
        <v>80223.69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128306.38</v>
      </c>
      <c r="E37" s="234">
        <v>125909.33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17360.190000000002</v>
      </c>
      <c r="E39" s="235">
        <v>7969.16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-2335563.73</v>
      </c>
      <c r="E40" s="253">
        <v>1955799.96</v>
      </c>
      <c r="G40" s="112"/>
      <c r="H40" s="123"/>
      <c r="I40" s="123"/>
      <c r="J40" s="123"/>
    </row>
    <row r="41" spans="2:10" ht="13.5" thickBot="1">
      <c r="B41" s="82" t="s">
        <v>36</v>
      </c>
      <c r="C41" s="83" t="s">
        <v>37</v>
      </c>
      <c r="D41" s="254">
        <v>8648413.9699999988</v>
      </c>
      <c r="E41" s="246">
        <v>10084798.220000001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63124.953099999999</v>
      </c>
      <c r="E47" s="204">
        <v>57567.309300000001</v>
      </c>
      <c r="G47" s="61"/>
    </row>
    <row r="48" spans="2:10">
      <c r="B48" s="136" t="s">
        <v>5</v>
      </c>
      <c r="C48" s="134" t="s">
        <v>40</v>
      </c>
      <c r="D48" s="220">
        <v>57567.309300000001</v>
      </c>
      <c r="E48" s="319">
        <v>54501.404688997995</v>
      </c>
      <c r="G48" s="143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187.7236</v>
      </c>
      <c r="E50" s="204">
        <v>150.2313</v>
      </c>
      <c r="G50" s="123"/>
    </row>
    <row r="51" spans="2:7">
      <c r="B51" s="135" t="s">
        <v>5</v>
      </c>
      <c r="C51" s="125" t="s">
        <v>109</v>
      </c>
      <c r="D51" s="220">
        <v>133.28299999999999</v>
      </c>
      <c r="E51" s="204">
        <v>150.2313</v>
      </c>
      <c r="G51" s="123"/>
    </row>
    <row r="52" spans="2:7" ht="12.75" customHeight="1">
      <c r="B52" s="135" t="s">
        <v>7</v>
      </c>
      <c r="C52" s="125" t="s">
        <v>110</v>
      </c>
      <c r="D52" s="220">
        <v>188.96899999999999</v>
      </c>
      <c r="E52" s="204">
        <v>186.1892</v>
      </c>
    </row>
    <row r="53" spans="2:7" ht="13.5" thickBot="1">
      <c r="B53" s="137" t="s">
        <v>8</v>
      </c>
      <c r="C53" s="138" t="s">
        <v>40</v>
      </c>
      <c r="D53" s="219">
        <v>150.2313</v>
      </c>
      <c r="E53" s="191">
        <v>185.03740000000002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9576910.7799999993</v>
      </c>
      <c r="E58" s="22">
        <f>D58/E21</f>
        <v>0.94963831413178246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  <c r="G65" s="61"/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9576910.7799999993</v>
      </c>
      <c r="E71" s="372">
        <f>E72</f>
        <v>0.94963831413178246</v>
      </c>
    </row>
    <row r="72" spans="2:7">
      <c r="B72" s="369" t="s">
        <v>261</v>
      </c>
      <c r="C72" s="370" t="s">
        <v>262</v>
      </c>
      <c r="D72" s="371">
        <v>9576910.7799999993</v>
      </c>
      <c r="E72" s="372">
        <f>D72/E21</f>
        <v>0.94963831413178246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504755.35</v>
      </c>
      <c r="E87" s="377">
        <f>D87/E21</f>
        <v>5.0051110492124455E-2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4998.91</v>
      </c>
      <c r="E90" s="99">
        <f>D90/E21</f>
        <v>4.956876569018751E-4</v>
      </c>
    </row>
    <row r="91" spans="2:5">
      <c r="B91" s="108" t="s">
        <v>61</v>
      </c>
      <c r="C91" s="15" t="s">
        <v>64</v>
      </c>
      <c r="D91" s="16">
        <v>1866.82</v>
      </c>
      <c r="E91" s="17">
        <f>D91/E21</f>
        <v>1.8511228080872799E-4</v>
      </c>
    </row>
    <row r="92" spans="2:5">
      <c r="B92" s="380" t="s">
        <v>63</v>
      </c>
      <c r="C92" s="381" t="s">
        <v>65</v>
      </c>
      <c r="D92" s="382">
        <f>D58+D89+D90-D91+D87</f>
        <v>10084798.219999999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10084798.219999999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4488188976377963" right="0.74803149606299213" top="0.55118110236220474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Arkusz16"/>
  <dimension ref="A1:Q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20.285156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119</v>
      </c>
      <c r="C5" s="347"/>
      <c r="D5" s="347"/>
      <c r="E5" s="347"/>
    </row>
    <row r="6" spans="2:12" ht="14.25">
      <c r="B6" s="348" t="s">
        <v>135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120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121</v>
      </c>
      <c r="C11" s="21" t="s">
        <v>104</v>
      </c>
      <c r="D11" s="237">
        <v>11069509.68</v>
      </c>
      <c r="E11" s="238">
        <f>SUM(E12:E14)</f>
        <v>11410844.840000002</v>
      </c>
    </row>
    <row r="12" spans="2:12">
      <c r="B12" s="124">
        <v>1</v>
      </c>
      <c r="C12" s="169" t="s">
        <v>4</v>
      </c>
      <c r="D12" s="239">
        <v>10634643.17</v>
      </c>
      <c r="E12" s="240">
        <v>11404245.790000001</v>
      </c>
      <c r="H12" s="61"/>
    </row>
    <row r="13" spans="2:12">
      <c r="B13" s="124">
        <v>2</v>
      </c>
      <c r="C13" s="169" t="s">
        <v>6</v>
      </c>
      <c r="D13" s="241">
        <v>427043.93</v>
      </c>
      <c r="E13" s="301">
        <v>0</v>
      </c>
      <c r="H13" s="61"/>
    </row>
    <row r="14" spans="2:12">
      <c r="B14" s="124">
        <v>3</v>
      </c>
      <c r="C14" s="169" t="s">
        <v>9</v>
      </c>
      <c r="D14" s="241">
        <v>7822.58</v>
      </c>
      <c r="E14" s="301">
        <f>E15</f>
        <v>6599.05</v>
      </c>
      <c r="H14" s="61"/>
    </row>
    <row r="15" spans="2:12">
      <c r="B15" s="124">
        <v>31</v>
      </c>
      <c r="C15" s="169" t="s">
        <v>10</v>
      </c>
      <c r="D15" s="241">
        <v>7822.58</v>
      </c>
      <c r="E15" s="301">
        <v>6599.05</v>
      </c>
      <c r="H15" s="61"/>
    </row>
    <row r="16" spans="2:12">
      <c r="B16" s="127">
        <v>32</v>
      </c>
      <c r="C16" s="170" t="s">
        <v>11</v>
      </c>
      <c r="D16" s="242">
        <v>0</v>
      </c>
      <c r="E16" s="302">
        <v>0</v>
      </c>
      <c r="H16" s="61"/>
    </row>
    <row r="17" spans="2:17">
      <c r="B17" s="8" t="s">
        <v>122</v>
      </c>
      <c r="C17" s="146" t="s">
        <v>64</v>
      </c>
      <c r="D17" s="243">
        <v>5081.8</v>
      </c>
      <c r="E17" s="303">
        <f>E18</f>
        <v>2712.09</v>
      </c>
      <c r="H17" s="61"/>
    </row>
    <row r="18" spans="2:17">
      <c r="B18" s="124">
        <v>1</v>
      </c>
      <c r="C18" s="169" t="s">
        <v>10</v>
      </c>
      <c r="D18" s="242">
        <v>5081.8</v>
      </c>
      <c r="E18" s="302">
        <v>2712.09</v>
      </c>
    </row>
    <row r="19" spans="2:17" ht="15" customHeight="1">
      <c r="B19" s="124">
        <v>2</v>
      </c>
      <c r="C19" s="169" t="s">
        <v>103</v>
      </c>
      <c r="D19" s="241">
        <v>0</v>
      </c>
      <c r="E19" s="301">
        <v>0</v>
      </c>
    </row>
    <row r="20" spans="2:17" ht="13.5" thickBot="1">
      <c r="B20" s="129">
        <v>3</v>
      </c>
      <c r="C20" s="130" t="s">
        <v>13</v>
      </c>
      <c r="D20" s="244">
        <v>0</v>
      </c>
      <c r="E20" s="304">
        <v>0</v>
      </c>
    </row>
    <row r="21" spans="2:17" ht="13.5" thickBot="1">
      <c r="B21" s="357" t="s">
        <v>123</v>
      </c>
      <c r="C21" s="358"/>
      <c r="D21" s="245">
        <v>11064427.879999999</v>
      </c>
      <c r="E21" s="246">
        <f>E11-E17</f>
        <v>11408132.750000002</v>
      </c>
      <c r="F21" s="66"/>
      <c r="G21" s="66"/>
      <c r="H21" s="117"/>
      <c r="J21" s="159"/>
      <c r="K21" s="117"/>
    </row>
    <row r="22" spans="2:17">
      <c r="B22" s="3"/>
      <c r="C22" s="6"/>
      <c r="D22" s="255"/>
      <c r="E22" s="256"/>
      <c r="G22" s="61"/>
      <c r="Q22" s="123"/>
    </row>
    <row r="23" spans="2:17" ht="13.5">
      <c r="B23" s="350" t="s">
        <v>124</v>
      </c>
      <c r="C23" s="359"/>
      <c r="D23" s="359"/>
      <c r="E23" s="359"/>
      <c r="G23" s="61"/>
    </row>
    <row r="24" spans="2:17" ht="15.75" customHeight="1" thickBot="1">
      <c r="B24" s="349" t="s">
        <v>100</v>
      </c>
      <c r="C24" s="360"/>
      <c r="D24" s="360"/>
      <c r="E24" s="360"/>
      <c r="K24" s="123"/>
    </row>
    <row r="25" spans="2:17" ht="13.5" thickBot="1">
      <c r="B25" s="71"/>
      <c r="C25" s="131" t="s">
        <v>1</v>
      </c>
      <c r="D25" s="198" t="s">
        <v>222</v>
      </c>
      <c r="E25" s="175" t="s">
        <v>244</v>
      </c>
    </row>
    <row r="26" spans="2:17">
      <c r="B26" s="78" t="s">
        <v>125</v>
      </c>
      <c r="C26" s="79" t="s">
        <v>15</v>
      </c>
      <c r="D26" s="324">
        <v>16742832.59</v>
      </c>
      <c r="E26" s="248">
        <v>11064427.880000001</v>
      </c>
      <c r="G26" s="63"/>
    </row>
    <row r="27" spans="2:17">
      <c r="B27" s="8" t="s">
        <v>126</v>
      </c>
      <c r="C27" s="9" t="s">
        <v>106</v>
      </c>
      <c r="D27" s="325">
        <v>-4067159.4000000004</v>
      </c>
      <c r="E27" s="232">
        <v>-1290005.1700000004</v>
      </c>
      <c r="F27" s="61"/>
      <c r="G27" s="112"/>
      <c r="H27" s="172"/>
      <c r="I27" s="172"/>
      <c r="J27" s="112"/>
    </row>
    <row r="28" spans="2:17">
      <c r="B28" s="8" t="s">
        <v>120</v>
      </c>
      <c r="C28" s="9" t="s">
        <v>18</v>
      </c>
      <c r="D28" s="325">
        <v>871013.57000000007</v>
      </c>
      <c r="E28" s="233">
        <v>795092.97</v>
      </c>
      <c r="F28" s="61"/>
      <c r="G28" s="112"/>
      <c r="H28" s="172"/>
      <c r="I28" s="172"/>
      <c r="J28" s="112"/>
    </row>
    <row r="29" spans="2:17">
      <c r="B29" s="132">
        <v>1</v>
      </c>
      <c r="C29" s="125" t="s">
        <v>19</v>
      </c>
      <c r="D29" s="239">
        <v>871013.57000000007</v>
      </c>
      <c r="E29" s="234">
        <v>795091.48</v>
      </c>
      <c r="F29" s="61"/>
      <c r="G29" s="112"/>
      <c r="H29" s="172"/>
      <c r="I29" s="172"/>
      <c r="J29" s="112"/>
    </row>
    <row r="30" spans="2:17">
      <c r="B30" s="132">
        <v>2</v>
      </c>
      <c r="C30" s="125" t="s">
        <v>20</v>
      </c>
      <c r="D30" s="239">
        <v>0</v>
      </c>
      <c r="E30" s="234">
        <v>0</v>
      </c>
      <c r="F30" s="61"/>
      <c r="G30" s="112"/>
      <c r="H30" s="172"/>
      <c r="I30" s="172"/>
      <c r="J30" s="112"/>
    </row>
    <row r="31" spans="2:17">
      <c r="B31" s="132">
        <v>3</v>
      </c>
      <c r="C31" s="125" t="s">
        <v>21</v>
      </c>
      <c r="D31" s="239">
        <v>0</v>
      </c>
      <c r="E31" s="234">
        <v>1.49</v>
      </c>
      <c r="F31" s="61"/>
      <c r="G31" s="112"/>
      <c r="H31" s="172"/>
      <c r="I31" s="172"/>
      <c r="J31" s="112"/>
    </row>
    <row r="32" spans="2:17">
      <c r="B32" s="75" t="s">
        <v>127</v>
      </c>
      <c r="C32" s="10" t="s">
        <v>23</v>
      </c>
      <c r="D32" s="325">
        <v>4938172.9700000007</v>
      </c>
      <c r="E32" s="233">
        <v>2085098.1400000004</v>
      </c>
      <c r="F32" s="61"/>
      <c r="G32" s="112"/>
      <c r="H32" s="172"/>
      <c r="I32" s="172"/>
      <c r="J32" s="112"/>
    </row>
    <row r="33" spans="2:10">
      <c r="B33" s="132">
        <v>1</v>
      </c>
      <c r="C33" s="125" t="s">
        <v>24</v>
      </c>
      <c r="D33" s="239">
        <v>3163009.73</v>
      </c>
      <c r="E33" s="234">
        <v>1691511.6800000002</v>
      </c>
      <c r="F33" s="61"/>
      <c r="G33" s="112"/>
      <c r="H33" s="172"/>
      <c r="I33" s="172"/>
      <c r="J33" s="112"/>
    </row>
    <row r="34" spans="2:10">
      <c r="B34" s="132">
        <v>2</v>
      </c>
      <c r="C34" s="125" t="s">
        <v>25</v>
      </c>
      <c r="D34" s="239">
        <v>1494943.6</v>
      </c>
      <c r="E34" s="234">
        <v>176224.53</v>
      </c>
      <c r="F34" s="61"/>
      <c r="G34" s="112"/>
      <c r="H34" s="172"/>
      <c r="I34" s="172"/>
      <c r="J34" s="112"/>
    </row>
    <row r="35" spans="2:10">
      <c r="B35" s="132">
        <v>3</v>
      </c>
      <c r="C35" s="125" t="s">
        <v>26</v>
      </c>
      <c r="D35" s="239">
        <v>82991.7</v>
      </c>
      <c r="E35" s="234">
        <v>64922.12</v>
      </c>
      <c r="F35" s="61"/>
      <c r="G35" s="112"/>
      <c r="H35" s="172"/>
      <c r="I35" s="172"/>
      <c r="J35" s="112"/>
    </row>
    <row r="36" spans="2:10">
      <c r="B36" s="132">
        <v>4</v>
      </c>
      <c r="C36" s="125" t="s">
        <v>27</v>
      </c>
      <c r="D36" s="239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>
        <v>5</v>
      </c>
      <c r="C37" s="125" t="s">
        <v>29</v>
      </c>
      <c r="D37" s="239">
        <v>196961.53</v>
      </c>
      <c r="E37" s="234">
        <v>152330.85</v>
      </c>
      <c r="F37" s="61"/>
      <c r="G37" s="112"/>
      <c r="H37" s="172"/>
      <c r="I37" s="172"/>
      <c r="J37" s="112"/>
    </row>
    <row r="38" spans="2:10">
      <c r="B38" s="132">
        <v>6</v>
      </c>
      <c r="C38" s="125" t="s">
        <v>31</v>
      </c>
      <c r="D38" s="239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>
        <v>7</v>
      </c>
      <c r="C39" s="134" t="s">
        <v>33</v>
      </c>
      <c r="D39" s="326">
        <v>266.40999999999997</v>
      </c>
      <c r="E39" s="235">
        <v>108.96</v>
      </c>
      <c r="F39" s="61"/>
      <c r="G39" s="112"/>
      <c r="H39" s="172"/>
      <c r="I39" s="172"/>
      <c r="J39" s="112"/>
    </row>
    <row r="40" spans="2:10" ht="13.5" thickBot="1">
      <c r="B40" s="80" t="s">
        <v>128</v>
      </c>
      <c r="C40" s="81" t="s">
        <v>35</v>
      </c>
      <c r="D40" s="327">
        <v>-1611245.31</v>
      </c>
      <c r="E40" s="253">
        <v>1633710.04</v>
      </c>
      <c r="G40" s="63"/>
    </row>
    <row r="41" spans="2:10" ht="13.5" thickBot="1">
      <c r="B41" s="82" t="s">
        <v>129</v>
      </c>
      <c r="C41" s="83" t="s">
        <v>37</v>
      </c>
      <c r="D41" s="245">
        <v>11064427.879999999</v>
      </c>
      <c r="E41" s="246">
        <v>11408132.75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130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120</v>
      </c>
      <c r="C46" s="21" t="s">
        <v>107</v>
      </c>
      <c r="D46" s="84"/>
      <c r="E46" s="19"/>
      <c r="G46" s="61"/>
    </row>
    <row r="47" spans="2:10">
      <c r="B47" s="135">
        <v>1</v>
      </c>
      <c r="C47" s="125" t="s">
        <v>39</v>
      </c>
      <c r="D47" s="257">
        <v>102248.519</v>
      </c>
      <c r="E47" s="204">
        <v>73981.925600000002</v>
      </c>
      <c r="G47" s="61"/>
    </row>
    <row r="48" spans="2:10">
      <c r="B48" s="136">
        <v>2</v>
      </c>
      <c r="C48" s="134" t="s">
        <v>40</v>
      </c>
      <c r="D48" s="257">
        <v>73981.925600000002</v>
      </c>
      <c r="E48" s="305">
        <v>65924.939308501213</v>
      </c>
      <c r="G48" s="143"/>
      <c r="I48" s="115"/>
    </row>
    <row r="49" spans="2:7">
      <c r="B49" s="100" t="s">
        <v>127</v>
      </c>
      <c r="C49" s="102" t="s">
        <v>108</v>
      </c>
      <c r="D49" s="258"/>
      <c r="E49" s="103"/>
    </row>
    <row r="50" spans="2:7">
      <c r="B50" s="135">
        <v>1</v>
      </c>
      <c r="C50" s="125" t="s">
        <v>39</v>
      </c>
      <c r="D50" s="257">
        <v>163.7465</v>
      </c>
      <c r="E50" s="204">
        <v>149.5558</v>
      </c>
      <c r="G50" s="123"/>
    </row>
    <row r="51" spans="2:7">
      <c r="B51" s="135">
        <v>2</v>
      </c>
      <c r="C51" s="125" t="s">
        <v>109</v>
      </c>
      <c r="D51" s="257">
        <v>138.3194</v>
      </c>
      <c r="E51" s="204">
        <v>149.5558</v>
      </c>
      <c r="G51" s="123"/>
    </row>
    <row r="52" spans="2:7" ht="12.75" customHeight="1">
      <c r="B52" s="135">
        <v>3</v>
      </c>
      <c r="C52" s="125" t="s">
        <v>110</v>
      </c>
      <c r="D52" s="257">
        <v>164.4512</v>
      </c>
      <c r="E52" s="204">
        <v>173.7199</v>
      </c>
    </row>
    <row r="53" spans="2:7" ht="13.5" thickBot="1">
      <c r="B53" s="137">
        <v>4</v>
      </c>
      <c r="C53" s="138" t="s">
        <v>40</v>
      </c>
      <c r="D53" s="219">
        <v>149.5558</v>
      </c>
      <c r="E53" s="191">
        <v>173.04730000000001</v>
      </c>
    </row>
    <row r="54" spans="2:7">
      <c r="B54" s="92"/>
      <c r="C54" s="93"/>
      <c r="D54" s="94"/>
      <c r="E54" s="94"/>
    </row>
    <row r="55" spans="2:7" ht="13.5">
      <c r="B55" s="350" t="s">
        <v>131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11099744.960000001</v>
      </c>
      <c r="E58" s="22">
        <f>D58/E21</f>
        <v>0.97296772427547351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11099744.960000001</v>
      </c>
      <c r="E71" s="372">
        <f>E72</f>
        <v>0.97296772427547351</v>
      </c>
    </row>
    <row r="72" spans="2:7">
      <c r="B72" s="369" t="s">
        <v>261</v>
      </c>
      <c r="C72" s="370" t="s">
        <v>262</v>
      </c>
      <c r="D72" s="371">
        <v>11099744.960000001</v>
      </c>
      <c r="E72" s="372">
        <f>D72/E21</f>
        <v>0.97296772427547351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304500.83</v>
      </c>
      <c r="E87" s="377">
        <f>D87/E21</f>
        <v>2.6691557389179221E-2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6599.05</v>
      </c>
      <c r="E90" s="99">
        <f>D90/E21</f>
        <v>5.7845136838892408E-4</v>
      </c>
    </row>
    <row r="91" spans="2:5">
      <c r="B91" s="108" t="s">
        <v>61</v>
      </c>
      <c r="C91" s="15" t="s">
        <v>64</v>
      </c>
      <c r="D91" s="16">
        <v>2712.09</v>
      </c>
      <c r="E91" s="17">
        <f>D91/E21</f>
        <v>2.3773303304171312E-4</v>
      </c>
    </row>
    <row r="92" spans="2:5">
      <c r="B92" s="380" t="s">
        <v>63</v>
      </c>
      <c r="C92" s="381" t="s">
        <v>65</v>
      </c>
      <c r="D92" s="382">
        <f>D58+D89+D90-D91+D87</f>
        <v>11408132.750000002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11408132.750000002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1.03" right="0.75" top="0.6" bottom="0.1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rkusz17"/>
  <dimension ref="A1:M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7.42578125" customWidth="1"/>
    <col min="11" max="11" width="16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136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6907608.2199999997</v>
      </c>
      <c r="E11" s="238">
        <f>SUM(E12:E14)</f>
        <v>7051061.2199999997</v>
      </c>
      <c r="H11" s="61"/>
    </row>
    <row r="12" spans="2:12">
      <c r="B12" s="124" t="s">
        <v>3</v>
      </c>
      <c r="C12" s="169" t="s">
        <v>4</v>
      </c>
      <c r="D12" s="239">
        <v>6671626.1699999999</v>
      </c>
      <c r="E12" s="240">
        <v>7051061.2199999997</v>
      </c>
      <c r="H12" s="61"/>
    </row>
    <row r="13" spans="2:12">
      <c r="B13" s="124" t="s">
        <v>5</v>
      </c>
      <c r="C13" s="169" t="s">
        <v>6</v>
      </c>
      <c r="D13" s="241">
        <v>235982.05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0</v>
      </c>
      <c r="E14" s="301">
        <v>0</v>
      </c>
      <c r="H14" s="61"/>
    </row>
    <row r="15" spans="2:12">
      <c r="B15" s="124" t="s">
        <v>101</v>
      </c>
      <c r="C15" s="169" t="s">
        <v>10</v>
      </c>
      <c r="D15" s="241">
        <v>0</v>
      </c>
      <c r="E15" s="301">
        <v>0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3">
      <c r="B17" s="8" t="s">
        <v>12</v>
      </c>
      <c r="C17" s="146" t="s">
        <v>64</v>
      </c>
      <c r="D17" s="243">
        <v>578.24</v>
      </c>
      <c r="E17" s="303">
        <f>E18</f>
        <v>522.85</v>
      </c>
    </row>
    <row r="18" spans="2:13">
      <c r="B18" s="124" t="s">
        <v>3</v>
      </c>
      <c r="C18" s="169" t="s">
        <v>10</v>
      </c>
      <c r="D18" s="242">
        <v>578.24</v>
      </c>
      <c r="E18" s="302">
        <v>522.85</v>
      </c>
    </row>
    <row r="19" spans="2:13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3" ht="13.5" thickBot="1">
      <c r="B20" s="129" t="s">
        <v>7</v>
      </c>
      <c r="C20" s="130" t="s">
        <v>13</v>
      </c>
      <c r="D20" s="244">
        <v>0</v>
      </c>
      <c r="E20" s="304">
        <v>0</v>
      </c>
      <c r="G20" s="123"/>
    </row>
    <row r="21" spans="2:13" ht="13.5" thickBot="1">
      <c r="B21" s="357" t="s">
        <v>105</v>
      </c>
      <c r="C21" s="358"/>
      <c r="D21" s="245">
        <v>6907029.9799999995</v>
      </c>
      <c r="E21" s="246">
        <f>E11-E17</f>
        <v>7050538.3700000001</v>
      </c>
      <c r="F21" s="66"/>
      <c r="G21" s="66"/>
      <c r="H21" s="117"/>
      <c r="J21" s="159"/>
      <c r="K21" s="117"/>
      <c r="M21" s="123"/>
    </row>
    <row r="22" spans="2:13">
      <c r="B22" s="3"/>
      <c r="C22" s="6"/>
      <c r="D22" s="7"/>
      <c r="E22" s="7"/>
      <c r="G22" s="61"/>
    </row>
    <row r="23" spans="2:13" ht="13.5">
      <c r="B23" s="350" t="s">
        <v>99</v>
      </c>
      <c r="C23" s="359"/>
      <c r="D23" s="359"/>
      <c r="E23" s="359"/>
      <c r="G23" s="61"/>
    </row>
    <row r="24" spans="2:13" ht="15.75" customHeight="1" thickBot="1">
      <c r="B24" s="349" t="s">
        <v>100</v>
      </c>
      <c r="C24" s="360"/>
      <c r="D24" s="360"/>
      <c r="E24" s="360"/>
    </row>
    <row r="25" spans="2:13" ht="13.5" thickBot="1">
      <c r="B25" s="71"/>
      <c r="C25" s="131" t="s">
        <v>1</v>
      </c>
      <c r="D25" s="198" t="s">
        <v>222</v>
      </c>
      <c r="E25" s="175" t="s">
        <v>244</v>
      </c>
      <c r="I25" s="123"/>
    </row>
    <row r="26" spans="2:13">
      <c r="B26" s="78" t="s">
        <v>14</v>
      </c>
      <c r="C26" s="79" t="s">
        <v>15</v>
      </c>
      <c r="D26" s="247">
        <v>10895451.970000001</v>
      </c>
      <c r="E26" s="248">
        <v>6907029.9800000004</v>
      </c>
      <c r="G26" s="63"/>
    </row>
    <row r="27" spans="2:13">
      <c r="B27" s="8" t="s">
        <v>16</v>
      </c>
      <c r="C27" s="9" t="s">
        <v>106</v>
      </c>
      <c r="D27" s="249">
        <v>-1710074.12</v>
      </c>
      <c r="E27" s="232">
        <v>-1199687.5699999998</v>
      </c>
      <c r="F27" s="61"/>
      <c r="G27" s="172"/>
      <c r="H27" s="172"/>
      <c r="I27" s="61"/>
      <c r="J27" s="63"/>
    </row>
    <row r="28" spans="2:13">
      <c r="B28" s="8" t="s">
        <v>17</v>
      </c>
      <c r="C28" s="9" t="s">
        <v>18</v>
      </c>
      <c r="D28" s="249">
        <v>5081.8</v>
      </c>
      <c r="E28" s="233">
        <v>118.8</v>
      </c>
      <c r="F28" s="61"/>
      <c r="G28" s="172"/>
      <c r="H28" s="172"/>
      <c r="I28" s="61"/>
      <c r="J28" s="63"/>
    </row>
    <row r="29" spans="2:13">
      <c r="B29" s="132" t="s">
        <v>3</v>
      </c>
      <c r="C29" s="125" t="s">
        <v>19</v>
      </c>
      <c r="D29" s="250">
        <v>5081.8</v>
      </c>
      <c r="E29" s="234">
        <v>118.8</v>
      </c>
      <c r="F29" s="61"/>
      <c r="G29" s="172"/>
      <c r="H29" s="172"/>
      <c r="I29" s="61"/>
      <c r="J29" s="63"/>
    </row>
    <row r="30" spans="2:13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3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3">
      <c r="B32" s="75" t="s">
        <v>22</v>
      </c>
      <c r="C32" s="10" t="s">
        <v>23</v>
      </c>
      <c r="D32" s="249">
        <v>1715155.9200000002</v>
      </c>
      <c r="E32" s="233">
        <v>1199806.3699999999</v>
      </c>
      <c r="F32" s="61"/>
      <c r="G32" s="172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1160829.6100000001</v>
      </c>
      <c r="E33" s="234">
        <v>752032.46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277061.11</v>
      </c>
      <c r="E34" s="234">
        <v>262121.37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122089.24</v>
      </c>
      <c r="E35" s="234">
        <v>27640.600000000002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155175.96</v>
      </c>
      <c r="E37" s="234">
        <v>130024.94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27987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-2278347.87</v>
      </c>
      <c r="E40" s="253">
        <v>1343195.96</v>
      </c>
      <c r="G40" s="63"/>
    </row>
    <row r="41" spans="2:10" ht="13.5" thickBot="1">
      <c r="B41" s="82" t="s">
        <v>36</v>
      </c>
      <c r="C41" s="83" t="s">
        <v>37</v>
      </c>
      <c r="D41" s="254">
        <v>6907029.9800000014</v>
      </c>
      <c r="E41" s="246">
        <v>7050538.3700000001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51794.339</v>
      </c>
      <c r="E47" s="204">
        <v>42047.995900000002</v>
      </c>
      <c r="G47" s="61"/>
    </row>
    <row r="48" spans="2:10">
      <c r="B48" s="136" t="s">
        <v>5</v>
      </c>
      <c r="C48" s="134" t="s">
        <v>40</v>
      </c>
      <c r="D48" s="220">
        <v>42047.995900000002</v>
      </c>
      <c r="E48" s="319">
        <v>35455.408146075184</v>
      </c>
      <c r="G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210.35990000000001</v>
      </c>
      <c r="E50" s="204">
        <v>164.2654</v>
      </c>
      <c r="G50" s="123"/>
    </row>
    <row r="51" spans="2:7">
      <c r="B51" s="135" t="s">
        <v>5</v>
      </c>
      <c r="C51" s="125" t="s">
        <v>109</v>
      </c>
      <c r="D51" s="220">
        <v>153.69589999999999</v>
      </c>
      <c r="E51" s="204">
        <v>164.2654</v>
      </c>
      <c r="G51" s="123"/>
    </row>
    <row r="52" spans="2:7" ht="12" customHeight="1">
      <c r="B52" s="135" t="s">
        <v>7</v>
      </c>
      <c r="C52" s="125" t="s">
        <v>110</v>
      </c>
      <c r="D52" s="220">
        <v>211.2123</v>
      </c>
      <c r="E52" s="204">
        <v>198.8707</v>
      </c>
    </row>
    <row r="53" spans="2:7" ht="13.5" thickBot="1">
      <c r="B53" s="137" t="s">
        <v>8</v>
      </c>
      <c r="C53" s="138" t="s">
        <v>40</v>
      </c>
      <c r="D53" s="219">
        <v>164.2654</v>
      </c>
      <c r="E53" s="191">
        <v>198.85650000000001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6808989.9299999997</v>
      </c>
      <c r="E58" s="22">
        <f>D58/E21</f>
        <v>0.96574042614564193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  <c r="G67" s="61"/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6808989.9299999997</v>
      </c>
      <c r="E71" s="372">
        <f>E72</f>
        <v>0.96574042614564193</v>
      </c>
    </row>
    <row r="72" spans="2:7">
      <c r="B72" s="369" t="s">
        <v>261</v>
      </c>
      <c r="C72" s="370" t="s">
        <v>262</v>
      </c>
      <c r="D72" s="371">
        <v>6808989.9299999997</v>
      </c>
      <c r="E72" s="372">
        <f>D72/E21</f>
        <v>0.96574042614564193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  <c r="G75" s="123"/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242071.29</v>
      </c>
      <c r="E87" s="377">
        <f>D87/E21</f>
        <v>3.4333731311925332E-2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522.85</v>
      </c>
      <c r="E91" s="17">
        <f>D91/E21</f>
        <v>7.4157457567314823E-5</v>
      </c>
    </row>
    <row r="92" spans="2:5">
      <c r="B92" s="380" t="s">
        <v>63</v>
      </c>
      <c r="C92" s="381" t="s">
        <v>65</v>
      </c>
      <c r="D92" s="382">
        <f>D58+D89+D90-D91+D87</f>
        <v>7050538.3700000001</v>
      </c>
      <c r="E92" s="306">
        <f>E58+E89+E90-E91+E87</f>
        <v>0.99999999999999989</v>
      </c>
    </row>
    <row r="93" spans="2:5">
      <c r="B93" s="375" t="s">
        <v>3</v>
      </c>
      <c r="C93" s="376" t="s">
        <v>66</v>
      </c>
      <c r="D93" s="168">
        <v>5063577.13</v>
      </c>
      <c r="E93" s="377">
        <f>D93/E21</f>
        <v>0.7181830470628302</v>
      </c>
    </row>
    <row r="94" spans="2:5">
      <c r="B94" s="375" t="s">
        <v>5</v>
      </c>
      <c r="C94" s="376" t="s">
        <v>114</v>
      </c>
      <c r="D94" s="168">
        <v>1986961.24</v>
      </c>
      <c r="E94" s="377">
        <f>D94/E21</f>
        <v>0.2818169529371698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97" right="0.75" top="0.6" bottom="0.3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L95"/>
  <sheetViews>
    <sheetView zoomScale="80" zoomScaleNormal="80" workbookViewId="0">
      <selection activeCell="E72" sqref="E72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8" width="17.85546875" customWidth="1"/>
    <col min="9" max="9" width="13.28515625" customWidth="1"/>
    <col min="10" max="10" width="16.85546875" customWidth="1"/>
    <col min="11" max="11" width="18.7109375" customWidth="1"/>
    <col min="12" max="12" width="15.285156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81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  <c r="G9" s="147"/>
    </row>
    <row r="10" spans="2:12" ht="13.5" thickBot="1">
      <c r="B10" s="71"/>
      <c r="C10" s="155" t="s">
        <v>1</v>
      </c>
      <c r="D10" s="181" t="s">
        <v>222</v>
      </c>
      <c r="E10" s="180" t="s">
        <v>244</v>
      </c>
      <c r="G10" s="61"/>
    </row>
    <row r="11" spans="2:12">
      <c r="B11" s="73" t="s">
        <v>2</v>
      </c>
      <c r="C11" s="21" t="s">
        <v>104</v>
      </c>
      <c r="D11" s="237">
        <v>170646717.96000001</v>
      </c>
      <c r="E11" s="238">
        <f>SUM(E12:E14)</f>
        <v>207090043.08000001</v>
      </c>
    </row>
    <row r="12" spans="2:12">
      <c r="B12" s="124" t="s">
        <v>3</v>
      </c>
      <c r="C12" s="169" t="s">
        <v>4</v>
      </c>
      <c r="D12" s="239">
        <v>170245665.72</v>
      </c>
      <c r="E12" s="240">
        <v>206968355.37</v>
      </c>
      <c r="G12" s="61"/>
      <c r="H12" s="61"/>
    </row>
    <row r="13" spans="2:12">
      <c r="B13" s="124" t="s">
        <v>5</v>
      </c>
      <c r="C13" s="169" t="s">
        <v>6</v>
      </c>
      <c r="D13" s="241">
        <v>374602.87</v>
      </c>
      <c r="E13" s="301">
        <v>71.94</v>
      </c>
      <c r="H13" s="61"/>
    </row>
    <row r="14" spans="2:12">
      <c r="B14" s="124" t="s">
        <v>7</v>
      </c>
      <c r="C14" s="169" t="s">
        <v>9</v>
      </c>
      <c r="D14" s="241">
        <v>26449.37</v>
      </c>
      <c r="E14" s="301">
        <v>121615.77</v>
      </c>
    </row>
    <row r="15" spans="2:12">
      <c r="B15" s="124" t="s">
        <v>101</v>
      </c>
      <c r="C15" s="169" t="s">
        <v>10</v>
      </c>
      <c r="D15" s="241">
        <v>26449.37</v>
      </c>
      <c r="E15" s="301">
        <v>121615.77</v>
      </c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255272</v>
      </c>
      <c r="E17" s="303">
        <f>E18</f>
        <v>285592.13</v>
      </c>
    </row>
    <row r="18" spans="2:11">
      <c r="B18" s="124" t="s">
        <v>3</v>
      </c>
      <c r="C18" s="169" t="s">
        <v>10</v>
      </c>
      <c r="D18" s="242">
        <v>255272</v>
      </c>
      <c r="E18" s="302">
        <v>285592.13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170391445.96000001</v>
      </c>
      <c r="E21" s="246">
        <f>E11-E17</f>
        <v>206804450.95000002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197826554.13</v>
      </c>
      <c r="E26" s="248">
        <v>170391445.96000001</v>
      </c>
    </row>
    <row r="27" spans="2:11">
      <c r="B27" s="8" t="s">
        <v>16</v>
      </c>
      <c r="C27" s="9" t="s">
        <v>106</v>
      </c>
      <c r="D27" s="249">
        <v>-3450470.8099999987</v>
      </c>
      <c r="E27" s="232">
        <v>-7457609.6899999976</v>
      </c>
      <c r="F27" s="61"/>
      <c r="G27" s="172"/>
      <c r="H27" s="172"/>
      <c r="I27" s="112"/>
    </row>
    <row r="28" spans="2:11">
      <c r="B28" s="8" t="s">
        <v>17</v>
      </c>
      <c r="C28" s="9" t="s">
        <v>18</v>
      </c>
      <c r="D28" s="249">
        <v>19941152.460000001</v>
      </c>
      <c r="E28" s="233">
        <v>18035056.030000001</v>
      </c>
      <c r="F28" s="61"/>
      <c r="G28" s="172"/>
      <c r="H28" s="172"/>
      <c r="I28" s="112"/>
    </row>
    <row r="29" spans="2:11">
      <c r="B29" s="132" t="s">
        <v>3</v>
      </c>
      <c r="C29" s="125" t="s">
        <v>19</v>
      </c>
      <c r="D29" s="250">
        <v>18631238.93</v>
      </c>
      <c r="E29" s="234">
        <v>17820998.25</v>
      </c>
      <c r="F29" s="61"/>
      <c r="G29" s="172"/>
      <c r="H29" s="172"/>
      <c r="I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112"/>
    </row>
    <row r="31" spans="2:11">
      <c r="B31" s="132" t="s">
        <v>7</v>
      </c>
      <c r="C31" s="125" t="s">
        <v>21</v>
      </c>
      <c r="D31" s="250">
        <v>1309913.5300000003</v>
      </c>
      <c r="E31" s="234">
        <v>214057.78</v>
      </c>
      <c r="F31" s="61"/>
      <c r="G31" s="172"/>
      <c r="H31" s="172"/>
      <c r="I31" s="112"/>
    </row>
    <row r="32" spans="2:11">
      <c r="B32" s="75" t="s">
        <v>22</v>
      </c>
      <c r="C32" s="10" t="s">
        <v>23</v>
      </c>
      <c r="D32" s="249">
        <v>23391623.27</v>
      </c>
      <c r="E32" s="233">
        <v>25492665.719999999</v>
      </c>
      <c r="F32" s="61"/>
      <c r="G32" s="172"/>
      <c r="H32" s="172"/>
      <c r="I32" s="112"/>
    </row>
    <row r="33" spans="2:10">
      <c r="B33" s="132" t="s">
        <v>3</v>
      </c>
      <c r="C33" s="125" t="s">
        <v>24</v>
      </c>
      <c r="D33" s="250">
        <v>18025290.039999999</v>
      </c>
      <c r="E33" s="234">
        <v>21274952.989999998</v>
      </c>
      <c r="F33" s="61"/>
      <c r="G33" s="172"/>
      <c r="H33" s="172"/>
      <c r="I33" s="112"/>
    </row>
    <row r="34" spans="2:10">
      <c r="B34" s="132" t="s">
        <v>5</v>
      </c>
      <c r="C34" s="125" t="s">
        <v>25</v>
      </c>
      <c r="D34" s="250">
        <v>833819.01</v>
      </c>
      <c r="E34" s="234">
        <v>487789.85000000003</v>
      </c>
      <c r="F34" s="61"/>
      <c r="G34" s="172"/>
      <c r="H34" s="172"/>
      <c r="I34" s="112"/>
    </row>
    <row r="35" spans="2:10">
      <c r="B35" s="132" t="s">
        <v>7</v>
      </c>
      <c r="C35" s="125" t="s">
        <v>26</v>
      </c>
      <c r="D35" s="250">
        <v>3599530.3</v>
      </c>
      <c r="E35" s="234">
        <v>3616872.5</v>
      </c>
      <c r="F35" s="61"/>
      <c r="G35" s="172"/>
      <c r="H35" s="172"/>
      <c r="I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112"/>
    </row>
    <row r="39" spans="2:10">
      <c r="B39" s="133" t="s">
        <v>32</v>
      </c>
      <c r="C39" s="134" t="s">
        <v>33</v>
      </c>
      <c r="D39" s="251">
        <v>932983.92</v>
      </c>
      <c r="E39" s="235">
        <v>113050.38</v>
      </c>
      <c r="F39" s="61"/>
      <c r="G39" s="172"/>
      <c r="H39" s="172"/>
      <c r="I39" s="112"/>
    </row>
    <row r="40" spans="2:10" ht="13.5" thickBot="1">
      <c r="B40" s="80" t="s">
        <v>34</v>
      </c>
      <c r="C40" s="81" t="s">
        <v>35</v>
      </c>
      <c r="D40" s="252">
        <v>-23984637.359999999</v>
      </c>
      <c r="E40" s="253">
        <v>43870614.68</v>
      </c>
    </row>
    <row r="41" spans="2:10" ht="13.5" thickBot="1">
      <c r="B41" s="82" t="s">
        <v>36</v>
      </c>
      <c r="C41" s="83" t="s">
        <v>37</v>
      </c>
      <c r="D41" s="254">
        <v>170391445.95999998</v>
      </c>
      <c r="E41" s="246">
        <v>206804450.95000002</v>
      </c>
      <c r="F41" s="66"/>
      <c r="G41" s="56"/>
    </row>
    <row r="42" spans="2:10">
      <c r="B42" s="76"/>
      <c r="C42" s="76"/>
      <c r="D42" s="77"/>
      <c r="E42" s="77"/>
      <c r="F42" s="66"/>
    </row>
    <row r="43" spans="2:10" ht="13.5">
      <c r="B43" s="350" t="s">
        <v>59</v>
      </c>
      <c r="C43" s="351"/>
      <c r="D43" s="351"/>
      <c r="E43" s="351"/>
    </row>
    <row r="44" spans="2:10" ht="15.75" customHeight="1" thickBot="1">
      <c r="B44" s="349" t="s">
        <v>116</v>
      </c>
      <c r="C44" s="352"/>
      <c r="D44" s="352"/>
      <c r="E44" s="352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</row>
    <row r="46" spans="2:10">
      <c r="B46" s="12" t="s">
        <v>17</v>
      </c>
      <c r="C46" s="21" t="s">
        <v>107</v>
      </c>
      <c r="D46" s="84"/>
      <c r="E46" s="19"/>
    </row>
    <row r="47" spans="2:10">
      <c r="B47" s="135" t="s">
        <v>3</v>
      </c>
      <c r="C47" s="125" t="s">
        <v>39</v>
      </c>
      <c r="D47" s="257">
        <v>8574667.7223000005</v>
      </c>
      <c r="E47" s="305">
        <v>8369120.7412</v>
      </c>
      <c r="G47" s="111"/>
    </row>
    <row r="48" spans="2:10">
      <c r="B48" s="136" t="s">
        <v>5</v>
      </c>
      <c r="C48" s="134" t="s">
        <v>40</v>
      </c>
      <c r="D48" s="257">
        <v>8369120.7412</v>
      </c>
      <c r="E48" s="305">
        <v>8075838.2582650604</v>
      </c>
      <c r="J48" s="115"/>
    </row>
    <row r="49" spans="2:10">
      <c r="B49" s="100" t="s">
        <v>22</v>
      </c>
      <c r="C49" s="102" t="s">
        <v>108</v>
      </c>
      <c r="D49" s="258"/>
      <c r="E49" s="201"/>
    </row>
    <row r="50" spans="2:10">
      <c r="B50" s="135" t="s">
        <v>3</v>
      </c>
      <c r="C50" s="125" t="s">
        <v>39</v>
      </c>
      <c r="D50" s="257">
        <v>23.071000000000002</v>
      </c>
      <c r="E50" s="202">
        <v>20.359500000000001</v>
      </c>
      <c r="G50" s="123"/>
    </row>
    <row r="51" spans="2:10">
      <c r="B51" s="135" t="s">
        <v>5</v>
      </c>
      <c r="C51" s="125" t="s">
        <v>109</v>
      </c>
      <c r="D51" s="257">
        <v>18.329999999999998</v>
      </c>
      <c r="E51" s="202">
        <v>20.359500000000001</v>
      </c>
      <c r="G51" s="123"/>
    </row>
    <row r="52" spans="2:10">
      <c r="B52" s="135" t="s">
        <v>7</v>
      </c>
      <c r="C52" s="125" t="s">
        <v>110</v>
      </c>
      <c r="D52" s="257">
        <v>23.348700000000001</v>
      </c>
      <c r="E52" s="202">
        <v>25.796000000000003</v>
      </c>
    </row>
    <row r="53" spans="2:10" ht="13.5" thickBot="1">
      <c r="B53" s="137" t="s">
        <v>8</v>
      </c>
      <c r="C53" s="138" t="s">
        <v>40</v>
      </c>
      <c r="D53" s="219">
        <v>20.359500000000001</v>
      </c>
      <c r="E53" s="191">
        <v>25.607800000000001</v>
      </c>
    </row>
    <row r="54" spans="2:10">
      <c r="B54" s="92"/>
      <c r="C54" s="93"/>
      <c r="D54" s="94"/>
      <c r="E54" s="94"/>
    </row>
    <row r="55" spans="2:10" ht="13.5">
      <c r="B55" s="350" t="s">
        <v>61</v>
      </c>
      <c r="C55" s="355"/>
      <c r="D55" s="355"/>
      <c r="E55" s="355"/>
    </row>
    <row r="56" spans="2:10" ht="17.25" customHeight="1" thickBot="1">
      <c r="B56" s="349" t="s">
        <v>111</v>
      </c>
      <c r="C56" s="356"/>
      <c r="D56" s="356"/>
      <c r="E56" s="356"/>
    </row>
    <row r="57" spans="2:10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10">
      <c r="B58" s="14" t="s">
        <v>17</v>
      </c>
      <c r="C58" s="104" t="s">
        <v>42</v>
      </c>
      <c r="D58" s="105">
        <f>D59+D87+D64+D72</f>
        <v>206968355.37</v>
      </c>
      <c r="E58" s="22">
        <f>D58/E21</f>
        <v>1.0007925575066061</v>
      </c>
      <c r="J58" s="61"/>
    </row>
    <row r="59" spans="2:10" ht="25.5">
      <c r="B59" s="369" t="s">
        <v>3</v>
      </c>
      <c r="C59" s="370" t="s">
        <v>43</v>
      </c>
      <c r="D59" s="371">
        <v>0</v>
      </c>
      <c r="E59" s="372">
        <f>D59/E21</f>
        <v>0</v>
      </c>
      <c r="J59" s="61"/>
    </row>
    <row r="60" spans="2:10">
      <c r="B60" s="373" t="s">
        <v>252</v>
      </c>
      <c r="C60" s="370" t="s">
        <v>253</v>
      </c>
      <c r="D60" s="371">
        <v>0</v>
      </c>
      <c r="E60" s="374">
        <v>0</v>
      </c>
      <c r="J60" s="61"/>
    </row>
    <row r="61" spans="2:10">
      <c r="B61" s="373" t="s">
        <v>254</v>
      </c>
      <c r="C61" s="370" t="s">
        <v>255</v>
      </c>
      <c r="D61" s="371">
        <v>0</v>
      </c>
      <c r="E61" s="374">
        <v>0</v>
      </c>
      <c r="J61" s="61"/>
    </row>
    <row r="62" spans="2:10">
      <c r="B62" s="373" t="s">
        <v>256</v>
      </c>
      <c r="C62" s="370" t="s">
        <v>257</v>
      </c>
      <c r="D62" s="371">
        <v>0</v>
      </c>
      <c r="E62" s="374">
        <v>0</v>
      </c>
      <c r="J62" s="61"/>
    </row>
    <row r="63" spans="2:10" ht="25.5">
      <c r="B63" s="375" t="s">
        <v>5</v>
      </c>
      <c r="C63" s="376" t="s">
        <v>44</v>
      </c>
      <c r="D63" s="168">
        <v>0</v>
      </c>
      <c r="E63" s="377">
        <v>0</v>
      </c>
      <c r="J63" s="61"/>
    </row>
    <row r="64" spans="2:10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  <c r="J64" s="61"/>
    </row>
    <row r="65" spans="2:10">
      <c r="B65" s="378" t="s">
        <v>101</v>
      </c>
      <c r="C65" s="376" t="s">
        <v>258</v>
      </c>
      <c r="D65" s="168">
        <v>0</v>
      </c>
      <c r="E65" s="379">
        <v>0</v>
      </c>
      <c r="G65" s="61"/>
      <c r="J65" s="61"/>
    </row>
    <row r="66" spans="2:10">
      <c r="B66" s="378" t="s">
        <v>102</v>
      </c>
      <c r="C66" s="376" t="s">
        <v>11</v>
      </c>
      <c r="D66" s="168">
        <v>0</v>
      </c>
      <c r="E66" s="379">
        <f>D66/E21</f>
        <v>0</v>
      </c>
      <c r="J66" s="61"/>
    </row>
    <row r="67" spans="2:10">
      <c r="B67" s="375" t="s">
        <v>8</v>
      </c>
      <c r="C67" s="376" t="s">
        <v>46</v>
      </c>
      <c r="D67" s="168">
        <v>0</v>
      </c>
      <c r="E67" s="377">
        <v>0</v>
      </c>
      <c r="J67" s="61"/>
    </row>
    <row r="68" spans="2:10">
      <c r="B68" s="378" t="s">
        <v>259</v>
      </c>
      <c r="C68" s="376" t="s">
        <v>258</v>
      </c>
      <c r="D68" s="168">
        <v>0</v>
      </c>
      <c r="E68" s="379">
        <v>0</v>
      </c>
      <c r="J68" s="61"/>
    </row>
    <row r="69" spans="2:10">
      <c r="B69" s="378" t="s">
        <v>260</v>
      </c>
      <c r="C69" s="376" t="s">
        <v>11</v>
      </c>
      <c r="D69" s="168">
        <v>0</v>
      </c>
      <c r="E69" s="379">
        <v>0</v>
      </c>
      <c r="J69" s="61"/>
    </row>
    <row r="70" spans="2:10">
      <c r="B70" s="375" t="s">
        <v>28</v>
      </c>
      <c r="C70" s="376" t="s">
        <v>47</v>
      </c>
      <c r="D70" s="168">
        <v>0</v>
      </c>
      <c r="E70" s="377">
        <v>0</v>
      </c>
      <c r="J70" s="61"/>
    </row>
    <row r="71" spans="2:10">
      <c r="B71" s="369" t="s">
        <v>30</v>
      </c>
      <c r="C71" s="370" t="s">
        <v>48</v>
      </c>
      <c r="D71" s="371">
        <f>D72</f>
        <v>206509565.46000001</v>
      </c>
      <c r="E71" s="372">
        <f>E72</f>
        <v>0.99857408538043846</v>
      </c>
      <c r="J71" s="61"/>
    </row>
    <row r="72" spans="2:10">
      <c r="B72" s="369" t="s">
        <v>261</v>
      </c>
      <c r="C72" s="370" t="s">
        <v>262</v>
      </c>
      <c r="D72" s="371">
        <v>206509565.46000001</v>
      </c>
      <c r="E72" s="67">
        <f>D72/E41</f>
        <v>0.99857408538043846</v>
      </c>
      <c r="J72" s="61"/>
    </row>
    <row r="73" spans="2:10">
      <c r="B73" s="369" t="s">
        <v>263</v>
      </c>
      <c r="C73" s="370" t="s">
        <v>264</v>
      </c>
      <c r="D73" s="371">
        <v>0</v>
      </c>
      <c r="E73" s="372">
        <v>0</v>
      </c>
      <c r="J73" s="61"/>
    </row>
    <row r="74" spans="2:10">
      <c r="B74" s="369" t="s">
        <v>32</v>
      </c>
      <c r="C74" s="370" t="s">
        <v>113</v>
      </c>
      <c r="D74" s="371">
        <v>0</v>
      </c>
      <c r="E74" s="372">
        <v>0</v>
      </c>
      <c r="J74" s="61"/>
    </row>
    <row r="75" spans="2:10">
      <c r="B75" s="369" t="s">
        <v>265</v>
      </c>
      <c r="C75" s="370" t="s">
        <v>266</v>
      </c>
      <c r="D75" s="371">
        <v>0</v>
      </c>
      <c r="E75" s="372">
        <v>0</v>
      </c>
      <c r="J75" s="61"/>
    </row>
    <row r="76" spans="2:10">
      <c r="B76" s="369" t="s">
        <v>267</v>
      </c>
      <c r="C76" s="370" t="s">
        <v>268</v>
      </c>
      <c r="D76" s="371">
        <v>0</v>
      </c>
      <c r="E76" s="372">
        <v>0</v>
      </c>
      <c r="J76" s="61"/>
    </row>
    <row r="77" spans="2:10">
      <c r="B77" s="369" t="s">
        <v>269</v>
      </c>
      <c r="C77" s="370" t="s">
        <v>270</v>
      </c>
      <c r="D77" s="371">
        <v>0</v>
      </c>
      <c r="E77" s="372">
        <v>0</v>
      </c>
      <c r="J77" s="61"/>
    </row>
    <row r="78" spans="2:10">
      <c r="B78" s="369" t="s">
        <v>271</v>
      </c>
      <c r="C78" s="370" t="s">
        <v>272</v>
      </c>
      <c r="D78" s="371">
        <v>0</v>
      </c>
      <c r="E78" s="372">
        <v>0</v>
      </c>
    </row>
    <row r="79" spans="2:10">
      <c r="B79" s="369" t="s">
        <v>273</v>
      </c>
      <c r="C79" s="370" t="s">
        <v>274</v>
      </c>
      <c r="D79" s="371">
        <v>0</v>
      </c>
      <c r="E79" s="372">
        <v>0</v>
      </c>
    </row>
    <row r="80" spans="2:10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458789.91</v>
      </c>
      <c r="E87" s="377">
        <f>D87/E21</f>
        <v>2.2184721261677464E-3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71.94</v>
      </c>
      <c r="E89" s="306">
        <f>D89/E21</f>
        <v>3.4786485334105905E-7</v>
      </c>
    </row>
    <row r="90" spans="2:5">
      <c r="B90" s="107" t="s">
        <v>59</v>
      </c>
      <c r="C90" s="97" t="s">
        <v>62</v>
      </c>
      <c r="D90" s="98">
        <v>121615.77</v>
      </c>
      <c r="E90" s="99">
        <f>D90/E21</f>
        <v>5.8807133715610188E-4</v>
      </c>
    </row>
    <row r="91" spans="2:5">
      <c r="B91" s="108" t="s">
        <v>61</v>
      </c>
      <c r="C91" s="15" t="s">
        <v>64</v>
      </c>
      <c r="D91" s="16">
        <v>285592.13</v>
      </c>
      <c r="E91" s="17">
        <f>D91/E21</f>
        <v>1.3809767086156613E-3</v>
      </c>
    </row>
    <row r="92" spans="2:5">
      <c r="B92" s="380" t="s">
        <v>63</v>
      </c>
      <c r="C92" s="381" t="s">
        <v>65</v>
      </c>
      <c r="D92" s="382">
        <f>D58+D89+D90-D91</f>
        <v>206804450.95000002</v>
      </c>
      <c r="E92" s="306">
        <f>E58+E89+E90-E91</f>
        <v>0.99999999999999978</v>
      </c>
    </row>
    <row r="93" spans="2:5">
      <c r="B93" s="375" t="s">
        <v>3</v>
      </c>
      <c r="C93" s="376" t="s">
        <v>66</v>
      </c>
      <c r="D93" s="168">
        <f>D92</f>
        <v>206804450.95000002</v>
      </c>
      <c r="E93" s="377">
        <f>E92</f>
        <v>0.99999999999999978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Arkusz1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8554687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137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878184.01</v>
      </c>
      <c r="E11" s="238">
        <f>SUM(E12:E14)</f>
        <v>832784.38</v>
      </c>
      <c r="H11" s="61"/>
    </row>
    <row r="12" spans="2:12">
      <c r="B12" s="124" t="s">
        <v>3</v>
      </c>
      <c r="C12" s="169" t="s">
        <v>4</v>
      </c>
      <c r="D12" s="239">
        <v>825055.83</v>
      </c>
      <c r="E12" s="240">
        <v>832784.38</v>
      </c>
      <c r="H12" s="61"/>
    </row>
    <row r="13" spans="2:12">
      <c r="B13" s="124" t="s">
        <v>5</v>
      </c>
      <c r="C13" s="169" t="s">
        <v>6</v>
      </c>
      <c r="D13" s="241">
        <v>53128.18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0</v>
      </c>
      <c r="E14" s="301">
        <v>0</v>
      </c>
      <c r="H14" s="61"/>
    </row>
    <row r="15" spans="2:12">
      <c r="B15" s="124" t="s">
        <v>101</v>
      </c>
      <c r="C15" s="169" t="s">
        <v>10</v>
      </c>
      <c r="D15" s="241">
        <v>0</v>
      </c>
      <c r="E15" s="301">
        <v>0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172.87</v>
      </c>
      <c r="E17" s="303">
        <f>E18</f>
        <v>111.92</v>
      </c>
    </row>
    <row r="18" spans="2:11">
      <c r="B18" s="124" t="s">
        <v>3</v>
      </c>
      <c r="C18" s="169" t="s">
        <v>10</v>
      </c>
      <c r="D18" s="242">
        <v>172.87</v>
      </c>
      <c r="E18" s="302">
        <v>111.92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878011.14</v>
      </c>
      <c r="E21" s="246">
        <f>E11-E17</f>
        <v>832672.46</v>
      </c>
      <c r="F21" s="66"/>
      <c r="G21" s="66"/>
      <c r="H21" s="117"/>
      <c r="J21" s="160"/>
      <c r="K21" s="56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24">
        <v>1189469.55</v>
      </c>
      <c r="E26" s="248">
        <v>878011.14</v>
      </c>
      <c r="G26" s="63"/>
    </row>
    <row r="27" spans="2:11">
      <c r="B27" s="8" t="s">
        <v>16</v>
      </c>
      <c r="C27" s="9" t="s">
        <v>106</v>
      </c>
      <c r="D27" s="325">
        <v>-196857.28</v>
      </c>
      <c r="E27" s="232">
        <v>-147934.29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25">
        <v>0</v>
      </c>
      <c r="E28" s="233">
        <v>0.04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39">
        <v>0</v>
      </c>
      <c r="E29" s="234">
        <v>0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39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39">
        <v>0</v>
      </c>
      <c r="E31" s="234">
        <v>0.04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25">
        <v>196857.28</v>
      </c>
      <c r="E32" s="233">
        <v>147934.33000000002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239">
        <v>155305.14000000001</v>
      </c>
      <c r="E33" s="234">
        <v>102133.65000000001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39">
        <v>16599.21</v>
      </c>
      <c r="E34" s="234">
        <v>22862.12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39">
        <v>6453.41</v>
      </c>
      <c r="E35" s="234">
        <v>6968.99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39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39">
        <v>18499.439999999999</v>
      </c>
      <c r="E37" s="234">
        <v>15969.57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39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26">
        <v>0.08</v>
      </c>
      <c r="E39" s="235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27">
        <v>-114601.13</v>
      </c>
      <c r="E40" s="253">
        <v>102595.61</v>
      </c>
      <c r="G40" s="63"/>
      <c r="H40" s="196"/>
    </row>
    <row r="41" spans="2:10" ht="13.5" thickBot="1">
      <c r="B41" s="82" t="s">
        <v>36</v>
      </c>
      <c r="C41" s="83" t="s">
        <v>37</v>
      </c>
      <c r="D41" s="245">
        <v>878011.14</v>
      </c>
      <c r="E41" s="246">
        <v>832672.46</v>
      </c>
      <c r="F41" s="66"/>
      <c r="G41" s="63"/>
      <c r="H41" s="172"/>
      <c r="I41" s="61"/>
      <c r="J41" s="61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328">
        <v>8903.0152999999991</v>
      </c>
      <c r="E47" s="329">
        <v>7330.6455999999998</v>
      </c>
      <c r="G47" s="61"/>
    </row>
    <row r="48" spans="2:10">
      <c r="B48" s="136" t="s">
        <v>5</v>
      </c>
      <c r="C48" s="134" t="s">
        <v>40</v>
      </c>
      <c r="D48" s="330">
        <v>7330.6456000000007</v>
      </c>
      <c r="E48" s="331">
        <v>6163.1962044054944</v>
      </c>
      <c r="G48" s="115"/>
    </row>
    <row r="49" spans="2:7">
      <c r="B49" s="100" t="s">
        <v>22</v>
      </c>
      <c r="C49" s="102" t="s">
        <v>108</v>
      </c>
      <c r="D49" s="258"/>
      <c r="E49" s="103"/>
    </row>
    <row r="50" spans="2:7">
      <c r="B50" s="135" t="s">
        <v>3</v>
      </c>
      <c r="C50" s="125" t="s">
        <v>39</v>
      </c>
      <c r="D50" s="328">
        <v>133.60300000000001</v>
      </c>
      <c r="E50" s="204">
        <v>119.7727</v>
      </c>
      <c r="G50" s="123"/>
    </row>
    <row r="51" spans="2:7">
      <c r="B51" s="135" t="s">
        <v>5</v>
      </c>
      <c r="C51" s="125" t="s">
        <v>109</v>
      </c>
      <c r="D51" s="328">
        <v>114.13420000000001</v>
      </c>
      <c r="E51" s="204">
        <v>118.55170000000001</v>
      </c>
      <c r="G51" s="123"/>
    </row>
    <row r="52" spans="2:7">
      <c r="B52" s="135" t="s">
        <v>7</v>
      </c>
      <c r="C52" s="125" t="s">
        <v>110</v>
      </c>
      <c r="D52" s="328">
        <v>135.12899999999999</v>
      </c>
      <c r="E52" s="204">
        <v>135.12880000000001</v>
      </c>
    </row>
    <row r="53" spans="2:7" ht="12.75" customHeight="1" thickBot="1">
      <c r="B53" s="137" t="s">
        <v>8</v>
      </c>
      <c r="C53" s="138" t="s">
        <v>40</v>
      </c>
      <c r="D53" s="332">
        <v>119.7727</v>
      </c>
      <c r="E53" s="191">
        <v>135.10400000000001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765884.59</v>
      </c>
      <c r="E58" s="22">
        <f>D58/E21</f>
        <v>0.91979094637043723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765884.59</v>
      </c>
      <c r="E71" s="372">
        <f>E72</f>
        <v>0.91979094637043723</v>
      </c>
      <c r="G71" s="61"/>
    </row>
    <row r="72" spans="2:7">
      <c r="B72" s="369" t="s">
        <v>261</v>
      </c>
      <c r="C72" s="370" t="s">
        <v>262</v>
      </c>
      <c r="D72" s="371">
        <v>765884.59</v>
      </c>
      <c r="E72" s="372">
        <f>D72/E21</f>
        <v>0.91979094637043723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  <c r="G75" s="123"/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66899.789999999994</v>
      </c>
      <c r="E87" s="377">
        <f>D87/E21</f>
        <v>8.0343464223615602E-2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111.92</v>
      </c>
      <c r="E91" s="17">
        <f>D91/E21</f>
        <v>1.344105940527924E-4</v>
      </c>
    </row>
    <row r="92" spans="2:5">
      <c r="B92" s="380" t="s">
        <v>63</v>
      </c>
      <c r="C92" s="381" t="s">
        <v>65</v>
      </c>
      <c r="D92" s="382">
        <f>D58+D89+D90-D91+D87</f>
        <v>832672.46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525216.1399999999</v>
      </c>
      <c r="E93" s="377">
        <f>D93/E21</f>
        <v>0.63075959063183129</v>
      </c>
    </row>
    <row r="94" spans="2:5">
      <c r="B94" s="375" t="s">
        <v>5</v>
      </c>
      <c r="C94" s="376" t="s">
        <v>114</v>
      </c>
      <c r="D94" s="168">
        <v>307456.32</v>
      </c>
      <c r="E94" s="377">
        <f>D94/E21</f>
        <v>0.36924040936816865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Arkusz19"/>
  <dimension ref="A1:N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28515625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 customHeight="1">
      <c r="B6" s="348" t="s">
        <v>138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1992477.2</v>
      </c>
      <c r="E11" s="238">
        <f>SUM(E12:E14)</f>
        <v>1706760.5</v>
      </c>
      <c r="H11" s="61"/>
    </row>
    <row r="12" spans="2:12">
      <c r="B12" s="89" t="s">
        <v>3</v>
      </c>
      <c r="C12" s="144" t="s">
        <v>4</v>
      </c>
      <c r="D12" s="239">
        <v>1918135.45</v>
      </c>
      <c r="E12" s="240">
        <v>1706760.5</v>
      </c>
      <c r="H12" s="61"/>
    </row>
    <row r="13" spans="2:12">
      <c r="B13" s="89" t="s">
        <v>5</v>
      </c>
      <c r="C13" s="144" t="s">
        <v>6</v>
      </c>
      <c r="D13" s="241">
        <v>74341.75</v>
      </c>
      <c r="E13" s="301">
        <v>0</v>
      </c>
      <c r="H13" s="61"/>
    </row>
    <row r="14" spans="2:12">
      <c r="B14" s="89" t="s">
        <v>7</v>
      </c>
      <c r="C14" s="144" t="s">
        <v>9</v>
      </c>
      <c r="D14" s="241">
        <v>0</v>
      </c>
      <c r="E14" s="301">
        <v>0</v>
      </c>
      <c r="H14" s="61"/>
    </row>
    <row r="15" spans="2:12">
      <c r="B15" s="89" t="s">
        <v>101</v>
      </c>
      <c r="C15" s="144" t="s">
        <v>10</v>
      </c>
      <c r="D15" s="241">
        <v>0</v>
      </c>
      <c r="E15" s="301">
        <v>0</v>
      </c>
      <c r="H15" s="61"/>
    </row>
    <row r="16" spans="2:12">
      <c r="B16" s="90" t="s">
        <v>102</v>
      </c>
      <c r="C16" s="145" t="s">
        <v>11</v>
      </c>
      <c r="D16" s="242">
        <v>0</v>
      </c>
      <c r="E16" s="302">
        <v>0</v>
      </c>
      <c r="H16" s="61"/>
    </row>
    <row r="17" spans="2:14">
      <c r="B17" s="8" t="s">
        <v>12</v>
      </c>
      <c r="C17" s="146" t="s">
        <v>64</v>
      </c>
      <c r="D17" s="243">
        <v>210.29</v>
      </c>
      <c r="E17" s="303">
        <f>E18</f>
        <v>126.94</v>
      </c>
    </row>
    <row r="18" spans="2:14">
      <c r="B18" s="89" t="s">
        <v>3</v>
      </c>
      <c r="C18" s="144" t="s">
        <v>10</v>
      </c>
      <c r="D18" s="242">
        <v>210.29</v>
      </c>
      <c r="E18" s="302">
        <v>126.94</v>
      </c>
    </row>
    <row r="19" spans="2:14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4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4" ht="13.5" thickBot="1">
      <c r="B21" s="357" t="s">
        <v>105</v>
      </c>
      <c r="C21" s="358"/>
      <c r="D21" s="245">
        <v>1992266.91</v>
      </c>
      <c r="E21" s="246">
        <f>E11-E17</f>
        <v>1706633.56</v>
      </c>
      <c r="F21" s="66"/>
      <c r="G21" s="66"/>
      <c r="H21" s="117"/>
      <c r="J21" s="159"/>
      <c r="K21" s="117"/>
      <c r="N21" s="123"/>
    </row>
    <row r="22" spans="2:14">
      <c r="B22" s="3"/>
      <c r="C22" s="6"/>
      <c r="D22" s="7"/>
      <c r="E22" s="7"/>
      <c r="G22" s="61"/>
    </row>
    <row r="23" spans="2:14" ht="13.5">
      <c r="B23" s="350" t="s">
        <v>99</v>
      </c>
      <c r="C23" s="361"/>
      <c r="D23" s="361"/>
      <c r="E23" s="361"/>
      <c r="G23" s="61"/>
    </row>
    <row r="24" spans="2:14" ht="15.75" customHeight="1" thickBot="1">
      <c r="B24" s="349" t="s">
        <v>100</v>
      </c>
      <c r="C24" s="362"/>
      <c r="D24" s="362"/>
      <c r="E24" s="362"/>
    </row>
    <row r="25" spans="2:14" ht="13.5" thickBot="1">
      <c r="B25" s="71"/>
      <c r="C25" s="4" t="s">
        <v>1</v>
      </c>
      <c r="D25" s="198" t="s">
        <v>222</v>
      </c>
      <c r="E25" s="175" t="s">
        <v>244</v>
      </c>
    </row>
    <row r="26" spans="2:14">
      <c r="B26" s="78" t="s">
        <v>14</v>
      </c>
      <c r="C26" s="79" t="s">
        <v>15</v>
      </c>
      <c r="D26" s="247">
        <v>3167575.96</v>
      </c>
      <c r="E26" s="248">
        <v>1992266.91</v>
      </c>
      <c r="G26" s="63"/>
    </row>
    <row r="27" spans="2:14">
      <c r="B27" s="8" t="s">
        <v>16</v>
      </c>
      <c r="C27" s="9" t="s">
        <v>106</v>
      </c>
      <c r="D27" s="249">
        <v>-1067851.46</v>
      </c>
      <c r="E27" s="232">
        <v>-433260.5</v>
      </c>
      <c r="F27" s="61"/>
      <c r="G27" s="172"/>
      <c r="H27" s="172"/>
      <c r="I27" s="61"/>
      <c r="J27" s="63"/>
    </row>
    <row r="28" spans="2:14">
      <c r="B28" s="8" t="s">
        <v>17</v>
      </c>
      <c r="C28" s="9" t="s">
        <v>18</v>
      </c>
      <c r="D28" s="249">
        <v>0</v>
      </c>
      <c r="E28" s="233">
        <v>5228.0200000000004</v>
      </c>
      <c r="F28" s="61"/>
      <c r="G28" s="172"/>
      <c r="H28" s="172"/>
      <c r="I28" s="61"/>
      <c r="J28" s="63"/>
    </row>
    <row r="29" spans="2:14">
      <c r="B29" s="87" t="s">
        <v>3</v>
      </c>
      <c r="C29" s="5" t="s">
        <v>19</v>
      </c>
      <c r="D29" s="250">
        <v>0</v>
      </c>
      <c r="E29" s="234">
        <v>0</v>
      </c>
      <c r="F29" s="61"/>
      <c r="G29" s="172"/>
      <c r="H29" s="172"/>
      <c r="I29" s="61"/>
      <c r="J29" s="63"/>
    </row>
    <row r="30" spans="2:14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4">
      <c r="B31" s="87" t="s">
        <v>7</v>
      </c>
      <c r="C31" s="5" t="s">
        <v>21</v>
      </c>
      <c r="D31" s="250">
        <v>0</v>
      </c>
      <c r="E31" s="234">
        <v>5228.0200000000004</v>
      </c>
      <c r="F31" s="61"/>
      <c r="G31" s="172"/>
      <c r="H31" s="172"/>
      <c r="I31" s="61"/>
      <c r="J31" s="63"/>
    </row>
    <row r="32" spans="2:14">
      <c r="B32" s="75" t="s">
        <v>22</v>
      </c>
      <c r="C32" s="10" t="s">
        <v>23</v>
      </c>
      <c r="D32" s="249">
        <v>1067851.46</v>
      </c>
      <c r="E32" s="233">
        <v>438488.52</v>
      </c>
      <c r="F32" s="61"/>
      <c r="G32" s="172"/>
      <c r="H32" s="172"/>
      <c r="I32" s="61"/>
      <c r="J32" s="63"/>
    </row>
    <row r="33" spans="2:10">
      <c r="B33" s="87" t="s">
        <v>3</v>
      </c>
      <c r="C33" s="5" t="s">
        <v>24</v>
      </c>
      <c r="D33" s="250">
        <v>537995.64</v>
      </c>
      <c r="E33" s="234">
        <v>365696.18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440608.43</v>
      </c>
      <c r="E34" s="234">
        <v>19541.240000000002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36235.919999999998</v>
      </c>
      <c r="E35" s="234">
        <v>20543.09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47783.31</v>
      </c>
      <c r="E37" s="234">
        <v>32708.01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5228.1600000000008</v>
      </c>
      <c r="E39" s="235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-107457.59</v>
      </c>
      <c r="E40" s="253">
        <v>147627.15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1992266.91</v>
      </c>
      <c r="E41" s="246">
        <v>1706633.5599999998</v>
      </c>
      <c r="F41" s="66"/>
      <c r="G41" s="63"/>
      <c r="H41" s="172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28697.553199999998</v>
      </c>
      <c r="E47" s="204">
        <v>18592.299599999998</v>
      </c>
      <c r="G47" s="61"/>
    </row>
    <row r="48" spans="2:10">
      <c r="B48" s="101" t="s">
        <v>5</v>
      </c>
      <c r="C48" s="11" t="s">
        <v>40</v>
      </c>
      <c r="D48" s="220">
        <v>18592.299599999998</v>
      </c>
      <c r="E48" s="319">
        <v>14651.956846860614</v>
      </c>
      <c r="G48" s="115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110.3779</v>
      </c>
      <c r="E50" s="204">
        <v>107.1555</v>
      </c>
      <c r="G50" s="123"/>
    </row>
    <row r="51" spans="2:7">
      <c r="B51" s="85" t="s">
        <v>5</v>
      </c>
      <c r="C51" s="5" t="s">
        <v>109</v>
      </c>
      <c r="D51" s="220">
        <v>102.68819999999999</v>
      </c>
      <c r="E51" s="204">
        <v>107.1555</v>
      </c>
      <c r="G51" s="123"/>
    </row>
    <row r="52" spans="2:7">
      <c r="B52" s="85" t="s">
        <v>7</v>
      </c>
      <c r="C52" s="5" t="s">
        <v>110</v>
      </c>
      <c r="D52" s="220">
        <v>110.3779</v>
      </c>
      <c r="E52" s="204">
        <v>116.55800000000001</v>
      </c>
    </row>
    <row r="53" spans="2:7" ht="13.5" customHeight="1" thickBot="1">
      <c r="B53" s="86" t="s">
        <v>8</v>
      </c>
      <c r="C53" s="13" t="s">
        <v>40</v>
      </c>
      <c r="D53" s="219">
        <v>107.1555</v>
      </c>
      <c r="E53" s="191">
        <v>116.4782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1632416.27</v>
      </c>
      <c r="E58" s="22">
        <f>D58/E21</f>
        <v>0.95651246305035742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  <c r="G65" s="61"/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1632416.27</v>
      </c>
      <c r="E71" s="372">
        <f>E72</f>
        <v>0.95651246305035742</v>
      </c>
    </row>
    <row r="72" spans="2:7">
      <c r="B72" s="369" t="s">
        <v>261</v>
      </c>
      <c r="C72" s="370" t="s">
        <v>262</v>
      </c>
      <c r="D72" s="371">
        <v>1632416.27</v>
      </c>
      <c r="E72" s="372">
        <f>D72/E21</f>
        <v>0.95651246305035742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74344.23</v>
      </c>
      <c r="E87" s="377">
        <f>D87/E21</f>
        <v>4.3561917298755096E-2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126.94</v>
      </c>
      <c r="E91" s="17">
        <f>D91/E21</f>
        <v>7.4380349112553485E-5</v>
      </c>
    </row>
    <row r="92" spans="2:5">
      <c r="B92" s="380" t="s">
        <v>63</v>
      </c>
      <c r="C92" s="381" t="s">
        <v>65</v>
      </c>
      <c r="D92" s="382">
        <f>D58+D89+D90-D91+D87</f>
        <v>1706633.56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1706633.56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Arkusz21"/>
  <dimension ref="A1:L95"/>
  <sheetViews>
    <sheetView zoomScale="80" zoomScaleNormal="80" workbookViewId="0">
      <selection activeCell="E88" sqref="E87: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4.710937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139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7594.64</v>
      </c>
      <c r="E11" s="238">
        <f>SUM(E12:E14)</f>
        <v>0</v>
      </c>
    </row>
    <row r="12" spans="2:12">
      <c r="B12" s="89" t="s">
        <v>3</v>
      </c>
      <c r="C12" s="144" t="s">
        <v>4</v>
      </c>
      <c r="D12" s="239">
        <v>6225.5300000000007</v>
      </c>
      <c r="E12" s="240">
        <v>0</v>
      </c>
      <c r="G12" s="123"/>
      <c r="H12" s="61"/>
    </row>
    <row r="13" spans="2:12">
      <c r="B13" s="89" t="s">
        <v>5</v>
      </c>
      <c r="C13" s="144" t="s">
        <v>6</v>
      </c>
      <c r="D13" s="241">
        <v>1369.11</v>
      </c>
      <c r="E13" s="301">
        <v>0</v>
      </c>
      <c r="H13" s="61"/>
    </row>
    <row r="14" spans="2:12">
      <c r="B14" s="89" t="s">
        <v>7</v>
      </c>
      <c r="C14" s="144" t="s">
        <v>9</v>
      </c>
      <c r="D14" s="241">
        <v>0</v>
      </c>
      <c r="E14" s="301">
        <v>0</v>
      </c>
      <c r="H14" s="61"/>
    </row>
    <row r="15" spans="2:12">
      <c r="B15" s="89" t="s">
        <v>101</v>
      </c>
      <c r="C15" s="144" t="s">
        <v>10</v>
      </c>
      <c r="D15" s="241">
        <v>0</v>
      </c>
      <c r="E15" s="301">
        <v>0</v>
      </c>
      <c r="H15" s="61"/>
    </row>
    <row r="16" spans="2:12">
      <c r="B16" s="90" t="s">
        <v>102</v>
      </c>
      <c r="C16" s="145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0</v>
      </c>
      <c r="E17" s="303">
        <v>0</v>
      </c>
      <c r="H17" s="61"/>
    </row>
    <row r="18" spans="2:11">
      <c r="B18" s="89" t="s">
        <v>3</v>
      </c>
      <c r="C18" s="144" t="s">
        <v>10</v>
      </c>
      <c r="D18" s="242">
        <v>0</v>
      </c>
      <c r="E18" s="302">
        <v>0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7594.64</v>
      </c>
      <c r="E21" s="246">
        <f>E11</f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18487.990000000002</v>
      </c>
      <c r="E26" s="248">
        <v>7594.64</v>
      </c>
      <c r="G26" s="63"/>
    </row>
    <row r="27" spans="2:11">
      <c r="B27" s="8" t="s">
        <v>16</v>
      </c>
      <c r="C27" s="9" t="s">
        <v>106</v>
      </c>
      <c r="D27" s="249">
        <v>-8800.3000000000011</v>
      </c>
      <c r="E27" s="232">
        <v>-8289.59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0</v>
      </c>
      <c r="E29" s="234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8800.3000000000011</v>
      </c>
      <c r="E32" s="233">
        <v>8289.59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8563.11</v>
      </c>
      <c r="E33" s="234">
        <v>7839.97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0</v>
      </c>
      <c r="E34" s="234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70.92</v>
      </c>
      <c r="E35" s="234">
        <v>35.130000000000003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166.27</v>
      </c>
      <c r="E37" s="234">
        <v>74.350000000000009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0</v>
      </c>
      <c r="E39" s="235">
        <v>340.14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-2093.0500000000002</v>
      </c>
      <c r="E40" s="253">
        <v>694.94999999999993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7594.64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137.92699999999999</v>
      </c>
      <c r="E47" s="204">
        <v>65.967799999999997</v>
      </c>
      <c r="G47" s="61"/>
    </row>
    <row r="48" spans="2:10">
      <c r="B48" s="136" t="s">
        <v>5</v>
      </c>
      <c r="C48" s="134" t="s">
        <v>40</v>
      </c>
      <c r="D48" s="220">
        <v>65.967799999999997</v>
      </c>
      <c r="E48" s="319">
        <v>0</v>
      </c>
      <c r="G48" s="153"/>
      <c r="H48" s="123"/>
    </row>
    <row r="49" spans="2:9">
      <c r="B49" s="100" t="s">
        <v>22</v>
      </c>
      <c r="C49" s="102" t="s">
        <v>108</v>
      </c>
      <c r="D49" s="221"/>
      <c r="E49" s="103"/>
      <c r="I49" s="153"/>
    </row>
    <row r="50" spans="2:9">
      <c r="B50" s="135" t="s">
        <v>3</v>
      </c>
      <c r="C50" s="125" t="s">
        <v>39</v>
      </c>
      <c r="D50" s="220">
        <v>134.04179999999999</v>
      </c>
      <c r="E50" s="204">
        <v>115.12649999999999</v>
      </c>
      <c r="G50" s="123"/>
    </row>
    <row r="51" spans="2:9">
      <c r="B51" s="135" t="s">
        <v>5</v>
      </c>
      <c r="C51" s="125" t="s">
        <v>109</v>
      </c>
      <c r="D51" s="220">
        <v>110.4318</v>
      </c>
      <c r="E51" s="204">
        <v>115.10950000000001</v>
      </c>
      <c r="G51" s="152"/>
    </row>
    <row r="52" spans="2:9">
      <c r="B52" s="135" t="s">
        <v>7</v>
      </c>
      <c r="C52" s="125" t="s">
        <v>110</v>
      </c>
      <c r="D52" s="220">
        <v>134.04179999999999</v>
      </c>
      <c r="E52" s="204">
        <v>121.48700000000001</v>
      </c>
    </row>
    <row r="53" spans="2:9" ht="13.5" thickBot="1">
      <c r="B53" s="137" t="s">
        <v>8</v>
      </c>
      <c r="C53" s="138" t="s">
        <v>40</v>
      </c>
      <c r="D53" s="219">
        <v>115.12650000000001</v>
      </c>
      <c r="E53" s="224">
        <v>0</v>
      </c>
      <c r="G53" s="111"/>
    </row>
    <row r="54" spans="2:9">
      <c r="B54" s="139"/>
      <c r="C54" s="140"/>
      <c r="D54" s="94"/>
      <c r="E54" s="94"/>
    </row>
    <row r="55" spans="2:9" ht="13.5">
      <c r="B55" s="350" t="s">
        <v>61</v>
      </c>
      <c r="C55" s="351"/>
      <c r="D55" s="351"/>
      <c r="E55" s="351"/>
    </row>
    <row r="56" spans="2:9" ht="14.25" thickBot="1">
      <c r="B56" s="349" t="s">
        <v>111</v>
      </c>
      <c r="C56" s="352"/>
      <c r="D56" s="352"/>
      <c r="E56" s="352"/>
      <c r="G56" s="167"/>
    </row>
    <row r="57" spans="2:9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9">
      <c r="B58" s="14" t="s">
        <v>17</v>
      </c>
      <c r="C58" s="104" t="s">
        <v>42</v>
      </c>
      <c r="D58" s="105">
        <v>0</v>
      </c>
      <c r="E58" s="22">
        <v>0</v>
      </c>
    </row>
    <row r="59" spans="2:9" ht="25.5">
      <c r="B59" s="369" t="s">
        <v>3</v>
      </c>
      <c r="C59" s="370" t="s">
        <v>43</v>
      </c>
      <c r="D59" s="371">
        <v>0</v>
      </c>
      <c r="E59" s="372">
        <v>0</v>
      </c>
    </row>
    <row r="60" spans="2:9">
      <c r="B60" s="373" t="s">
        <v>252</v>
      </c>
      <c r="C60" s="370" t="s">
        <v>253</v>
      </c>
      <c r="D60" s="371">
        <v>0</v>
      </c>
      <c r="E60" s="374">
        <v>0</v>
      </c>
    </row>
    <row r="61" spans="2:9">
      <c r="B61" s="373" t="s">
        <v>254</v>
      </c>
      <c r="C61" s="370" t="s">
        <v>255</v>
      </c>
      <c r="D61" s="371">
        <v>0</v>
      </c>
      <c r="E61" s="374">
        <v>0</v>
      </c>
    </row>
    <row r="62" spans="2:9">
      <c r="B62" s="373" t="s">
        <v>256</v>
      </c>
      <c r="C62" s="370" t="s">
        <v>257</v>
      </c>
      <c r="D62" s="371">
        <v>0</v>
      </c>
      <c r="E62" s="374">
        <v>0</v>
      </c>
    </row>
    <row r="63" spans="2:9" ht="25.5">
      <c r="B63" s="375" t="s">
        <v>5</v>
      </c>
      <c r="C63" s="376" t="s">
        <v>44</v>
      </c>
      <c r="D63" s="168">
        <v>0</v>
      </c>
      <c r="E63" s="377">
        <v>0</v>
      </c>
    </row>
    <row r="64" spans="2:9">
      <c r="B64" s="375" t="s">
        <v>7</v>
      </c>
      <c r="C64" s="376" t="s">
        <v>45</v>
      </c>
      <c r="D64" s="168">
        <v>0</v>
      </c>
      <c r="E64" s="377"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  <c r="G65" s="61"/>
    </row>
    <row r="66" spans="2:7">
      <c r="B66" s="378" t="s">
        <v>102</v>
      </c>
      <c r="C66" s="376" t="s">
        <v>11</v>
      </c>
      <c r="D66" s="168">
        <v>0</v>
      </c>
      <c r="E66" s="379"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0</v>
      </c>
      <c r="E71" s="372">
        <f>E72</f>
        <v>0</v>
      </c>
    </row>
    <row r="72" spans="2:7">
      <c r="B72" s="369" t="s">
        <v>261</v>
      </c>
      <c r="C72" s="370" t="s">
        <v>262</v>
      </c>
      <c r="D72" s="371">
        <v>0</v>
      </c>
      <c r="E72" s="372">
        <v>0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Arkusz2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5703125" customWidth="1"/>
    <col min="9" max="9" width="13.28515625" customWidth="1"/>
    <col min="10" max="10" width="13.5703125" customWidth="1"/>
    <col min="11" max="11" width="17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67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11885923.790000001</v>
      </c>
      <c r="E11" s="238">
        <f>SUM(E12:E14)</f>
        <v>11290606.84</v>
      </c>
    </row>
    <row r="12" spans="2:12">
      <c r="B12" s="124" t="s">
        <v>3</v>
      </c>
      <c r="C12" s="169" t="s">
        <v>4</v>
      </c>
      <c r="D12" s="239">
        <v>11885791.880000001</v>
      </c>
      <c r="E12" s="240">
        <v>11290606.84</v>
      </c>
      <c r="G12" s="61"/>
    </row>
    <row r="13" spans="2:12">
      <c r="B13" s="124" t="s">
        <v>5</v>
      </c>
      <c r="C13" s="169" t="s">
        <v>6</v>
      </c>
      <c r="D13" s="241">
        <v>131.91</v>
      </c>
      <c r="E13" s="301">
        <v>0</v>
      </c>
    </row>
    <row r="14" spans="2:12">
      <c r="B14" s="124" t="s">
        <v>7</v>
      </c>
      <c r="C14" s="169" t="s">
        <v>9</v>
      </c>
      <c r="D14" s="241">
        <v>0</v>
      </c>
      <c r="E14" s="301">
        <v>0</v>
      </c>
    </row>
    <row r="15" spans="2:12">
      <c r="B15" s="124" t="s">
        <v>101</v>
      </c>
      <c r="C15" s="169" t="s">
        <v>10</v>
      </c>
      <c r="D15" s="241">
        <v>0</v>
      </c>
      <c r="E15" s="301">
        <v>0</v>
      </c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42639.03</v>
      </c>
      <c r="E17" s="303">
        <f>E18</f>
        <v>20707.22</v>
      </c>
      <c r="H17" s="56"/>
    </row>
    <row r="18" spans="2:11">
      <c r="B18" s="124" t="s">
        <v>3</v>
      </c>
      <c r="C18" s="169" t="s">
        <v>10</v>
      </c>
      <c r="D18" s="242">
        <v>42639.03</v>
      </c>
      <c r="E18" s="302">
        <v>20707.22</v>
      </c>
      <c r="H18" s="69"/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11843284.760000002</v>
      </c>
      <c r="E21" s="246">
        <f>E11-E17</f>
        <v>11269899.619999999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G25" s="61"/>
    </row>
    <row r="26" spans="2:11">
      <c r="B26" s="78" t="s">
        <v>14</v>
      </c>
      <c r="C26" s="79" t="s">
        <v>15</v>
      </c>
      <c r="D26" s="247">
        <v>13595154.220000001</v>
      </c>
      <c r="E26" s="248">
        <v>11843284.76</v>
      </c>
    </row>
    <row r="27" spans="2:11">
      <c r="B27" s="8" t="s">
        <v>16</v>
      </c>
      <c r="C27" s="9" t="s">
        <v>106</v>
      </c>
      <c r="D27" s="249">
        <v>-1275586.26</v>
      </c>
      <c r="E27" s="232">
        <v>-1813635.33</v>
      </c>
      <c r="F27" s="61"/>
      <c r="G27" s="172"/>
      <c r="H27" s="172"/>
      <c r="I27" s="61"/>
      <c r="J27" s="63"/>
    </row>
    <row r="28" spans="2:11">
      <c r="B28" s="8" t="s">
        <v>17</v>
      </c>
      <c r="C28" s="9" t="s">
        <v>18</v>
      </c>
      <c r="D28" s="249">
        <v>86499.91</v>
      </c>
      <c r="E28" s="233">
        <v>57127.79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4472.6900000000005</v>
      </c>
      <c r="E29" s="234">
        <v>4212.84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82027.22</v>
      </c>
      <c r="E31" s="234">
        <v>52914.950000000004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1362086.17</v>
      </c>
      <c r="E32" s="233">
        <v>1870763.12</v>
      </c>
      <c r="F32" s="61"/>
      <c r="G32" s="172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1024025.28</v>
      </c>
      <c r="E33" s="234">
        <v>1599941.6600000001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310948.22000000003</v>
      </c>
      <c r="E34" s="234">
        <v>227059.23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27112.67</v>
      </c>
      <c r="E35" s="234">
        <v>29605.32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14156.91</v>
      </c>
      <c r="F39" s="61"/>
      <c r="G39" s="167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-476283.2</v>
      </c>
      <c r="E40" s="253">
        <v>1240250.19</v>
      </c>
    </row>
    <row r="41" spans="2:10" ht="13.5" thickBot="1">
      <c r="B41" s="82" t="s">
        <v>36</v>
      </c>
      <c r="C41" s="83" t="s">
        <v>37</v>
      </c>
      <c r="D41" s="254">
        <v>11843284.760000002</v>
      </c>
      <c r="E41" s="246">
        <v>11269899.619999999</v>
      </c>
      <c r="F41" s="66"/>
      <c r="G41" s="61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1093684.8781999999</v>
      </c>
      <c r="E47" s="204">
        <v>985381.3702</v>
      </c>
      <c r="G47" s="61"/>
    </row>
    <row r="48" spans="2:10">
      <c r="B48" s="136" t="s">
        <v>5</v>
      </c>
      <c r="C48" s="134" t="s">
        <v>40</v>
      </c>
      <c r="D48" s="220">
        <v>985381.3702</v>
      </c>
      <c r="E48" s="204">
        <v>840473.33519999997</v>
      </c>
      <c r="G48" s="115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12.4306</v>
      </c>
      <c r="E50" s="204">
        <v>12.019</v>
      </c>
      <c r="G50" s="123"/>
    </row>
    <row r="51" spans="2:7">
      <c r="B51" s="135" t="s">
        <v>5</v>
      </c>
      <c r="C51" s="125" t="s">
        <v>109</v>
      </c>
      <c r="D51" s="220">
        <v>11.189500000000001</v>
      </c>
      <c r="E51" s="204">
        <v>12.019</v>
      </c>
      <c r="G51" s="123"/>
    </row>
    <row r="52" spans="2:7">
      <c r="B52" s="135" t="s">
        <v>7</v>
      </c>
      <c r="C52" s="125" t="s">
        <v>110</v>
      </c>
      <c r="D52" s="220">
        <v>12.464700000000001</v>
      </c>
      <c r="E52" s="204">
        <v>13.448300000000001</v>
      </c>
    </row>
    <row r="53" spans="2:7" ht="13.5" customHeight="1" thickBot="1">
      <c r="B53" s="137" t="s">
        <v>8</v>
      </c>
      <c r="C53" s="138" t="s">
        <v>40</v>
      </c>
      <c r="D53" s="219">
        <v>12.019</v>
      </c>
      <c r="E53" s="191">
        <v>13.409000000000001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11290606.84</v>
      </c>
      <c r="E58" s="22">
        <f>D58/E21</f>
        <v>1.0018373916980816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11290606.84</v>
      </c>
      <c r="E71" s="372">
        <f>E72</f>
        <v>1.0018373916980816</v>
      </c>
    </row>
    <row r="72" spans="2:5">
      <c r="B72" s="369" t="s">
        <v>261</v>
      </c>
      <c r="C72" s="370" t="s">
        <v>262</v>
      </c>
      <c r="D72" s="371">
        <v>11290606.84</v>
      </c>
      <c r="E72" s="372">
        <f>D72/E21</f>
        <v>1.0018373916980816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20707.22</v>
      </c>
      <c r="E91" s="17">
        <f>D91/E21</f>
        <v>1.8373916980815135E-3</v>
      </c>
    </row>
    <row r="92" spans="2:5">
      <c r="B92" s="380" t="s">
        <v>63</v>
      </c>
      <c r="C92" s="381" t="s">
        <v>65</v>
      </c>
      <c r="D92" s="382">
        <f>D58+D89+D90-D91+D87</f>
        <v>11269899.619999999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11269899.619999999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Arkusz2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8.425781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68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78655951.579999998</v>
      </c>
      <c r="E11" s="238">
        <f>SUM(E12:E14)</f>
        <v>87225387.870000005</v>
      </c>
    </row>
    <row r="12" spans="2:12">
      <c r="B12" s="124" t="s">
        <v>3</v>
      </c>
      <c r="C12" s="169" t="s">
        <v>4</v>
      </c>
      <c r="D12" s="239">
        <v>78655951.579999998</v>
      </c>
      <c r="E12" s="240">
        <v>87225387.870000005</v>
      </c>
      <c r="G12" s="61"/>
    </row>
    <row r="13" spans="2:12">
      <c r="B13" s="124" t="s">
        <v>5</v>
      </c>
      <c r="C13" s="169" t="s">
        <v>6</v>
      </c>
      <c r="D13" s="241">
        <v>0</v>
      </c>
      <c r="E13" s="301">
        <v>0</v>
      </c>
    </row>
    <row r="14" spans="2:12">
      <c r="B14" s="124" t="s">
        <v>7</v>
      </c>
      <c r="C14" s="169" t="s">
        <v>9</v>
      </c>
      <c r="D14" s="241">
        <v>0</v>
      </c>
      <c r="E14" s="301">
        <v>0</v>
      </c>
    </row>
    <row r="15" spans="2:12">
      <c r="B15" s="124" t="s">
        <v>101</v>
      </c>
      <c r="C15" s="169" t="s">
        <v>10</v>
      </c>
      <c r="D15" s="241">
        <v>0</v>
      </c>
      <c r="E15" s="301">
        <v>0</v>
      </c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290924.01</v>
      </c>
      <c r="E17" s="303">
        <f>E18</f>
        <v>196304.06</v>
      </c>
    </row>
    <row r="18" spans="2:11">
      <c r="B18" s="124" t="s">
        <v>3</v>
      </c>
      <c r="C18" s="169" t="s">
        <v>10</v>
      </c>
      <c r="D18" s="242">
        <v>290924.01</v>
      </c>
      <c r="E18" s="302">
        <v>196304.06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78365027.569999993</v>
      </c>
      <c r="E21" s="246">
        <f>E11-E17</f>
        <v>87029083.810000002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2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95089717.540000007</v>
      </c>
      <c r="E26" s="248">
        <v>78365027.569999993</v>
      </c>
      <c r="G26" s="112"/>
    </row>
    <row r="27" spans="2:11">
      <c r="B27" s="8" t="s">
        <v>16</v>
      </c>
      <c r="C27" s="9" t="s">
        <v>106</v>
      </c>
      <c r="D27" s="249">
        <v>-7536516.6600000001</v>
      </c>
      <c r="E27" s="232">
        <v>-7694093.8900000006</v>
      </c>
      <c r="F27" s="61"/>
      <c r="G27" s="172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38982.199999999997</v>
      </c>
      <c r="E28" s="233">
        <v>35180.53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34673.949999999997</v>
      </c>
      <c r="E29" s="234">
        <v>33176.51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4308.25</v>
      </c>
      <c r="E31" s="234">
        <v>2004.02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7575498.8600000003</v>
      </c>
      <c r="E32" s="233">
        <v>7729274.4200000009</v>
      </c>
      <c r="F32" s="61"/>
      <c r="G32" s="172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6184123.3300000001</v>
      </c>
      <c r="E33" s="234">
        <v>5686099.9199999999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1125383.19</v>
      </c>
      <c r="E34" s="234">
        <v>1730887.23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168087.44</v>
      </c>
      <c r="E35" s="234">
        <v>181517.19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97904.900000000009</v>
      </c>
      <c r="E39" s="235">
        <v>130770.07999999999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-9188173.3100000005</v>
      </c>
      <c r="E40" s="253">
        <v>16358150.130000001</v>
      </c>
      <c r="G40" s="63"/>
    </row>
    <row r="41" spans="2:10" ht="13.5" thickBot="1">
      <c r="B41" s="82" t="s">
        <v>36</v>
      </c>
      <c r="C41" s="83" t="s">
        <v>37</v>
      </c>
      <c r="D41" s="254">
        <v>78365027.570000008</v>
      </c>
      <c r="E41" s="246">
        <v>87029083.809999987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8897546.1162999999</v>
      </c>
      <c r="E47" s="204">
        <v>8105803.1693000002</v>
      </c>
      <c r="G47" s="61"/>
    </row>
    <row r="48" spans="2:10">
      <c r="B48" s="136" t="s">
        <v>5</v>
      </c>
      <c r="C48" s="134" t="s">
        <v>40</v>
      </c>
      <c r="D48" s="220">
        <v>8105803.1693000002</v>
      </c>
      <c r="E48" s="204">
        <v>7378400.341</v>
      </c>
      <c r="G48" s="141"/>
      <c r="I48" s="115"/>
    </row>
    <row r="49" spans="2:7">
      <c r="B49" s="100" t="s">
        <v>22</v>
      </c>
      <c r="C49" s="102" t="s">
        <v>108</v>
      </c>
      <c r="D49" s="221"/>
      <c r="E49" s="204"/>
      <c r="G49" s="111"/>
    </row>
    <row r="50" spans="2:7">
      <c r="B50" s="135" t="s">
        <v>3</v>
      </c>
      <c r="C50" s="125" t="s">
        <v>39</v>
      </c>
      <c r="D50" s="220">
        <v>10.687200000000001</v>
      </c>
      <c r="E50" s="204">
        <v>9.6677999999999997</v>
      </c>
      <c r="G50" s="123"/>
    </row>
    <row r="51" spans="2:7">
      <c r="B51" s="135" t="s">
        <v>5</v>
      </c>
      <c r="C51" s="125" t="s">
        <v>109</v>
      </c>
      <c r="D51" s="220">
        <v>8.4711999999999996</v>
      </c>
      <c r="E51" s="204">
        <v>9.6593</v>
      </c>
      <c r="G51" s="123"/>
    </row>
    <row r="52" spans="2:7" ht="12.75" customHeight="1">
      <c r="B52" s="135" t="s">
        <v>7</v>
      </c>
      <c r="C52" s="125" t="s">
        <v>110</v>
      </c>
      <c r="D52" s="220">
        <v>10.996600000000001</v>
      </c>
      <c r="E52" s="204">
        <v>11.8161</v>
      </c>
    </row>
    <row r="53" spans="2:7" ht="13.5" thickBot="1">
      <c r="B53" s="137" t="s">
        <v>8</v>
      </c>
      <c r="C53" s="138" t="s">
        <v>40</v>
      </c>
      <c r="D53" s="219">
        <v>9.6677999999999997</v>
      </c>
      <c r="E53" s="191">
        <v>11.7951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87225387.870000005</v>
      </c>
      <c r="E58" s="22">
        <f>D58/E21</f>
        <v>1.0022556144613515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87225387.870000005</v>
      </c>
      <c r="E71" s="372">
        <f>E72</f>
        <v>1.0022556144613515</v>
      </c>
    </row>
    <row r="72" spans="2:5">
      <c r="B72" s="369" t="s">
        <v>261</v>
      </c>
      <c r="C72" s="370" t="s">
        <v>262</v>
      </c>
      <c r="D72" s="371">
        <v>87225387.870000005</v>
      </c>
      <c r="E72" s="372">
        <f>D72/E21</f>
        <v>1.0022556144613515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196304.06</v>
      </c>
      <c r="E91" s="17">
        <f>D91/E21</f>
        <v>2.2556144613514115E-3</v>
      </c>
    </row>
    <row r="92" spans="2:5">
      <c r="B92" s="380" t="s">
        <v>63</v>
      </c>
      <c r="C92" s="381" t="s">
        <v>65</v>
      </c>
      <c r="D92" s="382">
        <f>D58+D89+D90-D91+D87</f>
        <v>87029083.810000002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87029083.810000002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Arkusz2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69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79592256.969999999</v>
      </c>
      <c r="E11" s="238">
        <f>SUM(E12:E14)</f>
        <v>88381583.400000006</v>
      </c>
    </row>
    <row r="12" spans="2:12">
      <c r="B12" s="89" t="s">
        <v>3</v>
      </c>
      <c r="C12" s="144" t="s">
        <v>4</v>
      </c>
      <c r="D12" s="239">
        <v>79592228.340000004</v>
      </c>
      <c r="E12" s="240">
        <v>88367387.200000003</v>
      </c>
      <c r="G12" s="61"/>
    </row>
    <row r="13" spans="2:12">
      <c r="B13" s="89" t="s">
        <v>5</v>
      </c>
      <c r="C13" s="144" t="s">
        <v>6</v>
      </c>
      <c r="D13" s="241">
        <v>28.63</v>
      </c>
      <c r="E13" s="301">
        <v>0</v>
      </c>
    </row>
    <row r="14" spans="2:12">
      <c r="B14" s="89" t="s">
        <v>7</v>
      </c>
      <c r="C14" s="144" t="s">
        <v>9</v>
      </c>
      <c r="D14" s="241">
        <v>0</v>
      </c>
      <c r="E14" s="301">
        <v>14196.2</v>
      </c>
    </row>
    <row r="15" spans="2:12">
      <c r="B15" s="89" t="s">
        <v>101</v>
      </c>
      <c r="C15" s="144" t="s">
        <v>10</v>
      </c>
      <c r="D15" s="241">
        <v>0</v>
      </c>
      <c r="E15" s="301">
        <v>14196.2</v>
      </c>
    </row>
    <row r="16" spans="2:12">
      <c r="B16" s="90" t="s">
        <v>102</v>
      </c>
      <c r="C16" s="145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335877.97</v>
      </c>
      <c r="E17" s="303">
        <f>E18</f>
        <v>196768.06</v>
      </c>
    </row>
    <row r="18" spans="2:11">
      <c r="B18" s="89" t="s">
        <v>3</v>
      </c>
      <c r="C18" s="144" t="s">
        <v>10</v>
      </c>
      <c r="D18" s="242">
        <v>335877.97</v>
      </c>
      <c r="E18" s="302">
        <v>196768.06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  <c r="G19" s="61"/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79256379</v>
      </c>
      <c r="E21" s="246">
        <f>E11-E17</f>
        <v>88184815.340000004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192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101145768.61</v>
      </c>
      <c r="E26" s="248">
        <v>79256379</v>
      </c>
      <c r="G26" s="112"/>
      <c r="I26" s="56"/>
    </row>
    <row r="27" spans="2:11">
      <c r="B27" s="8" t="s">
        <v>16</v>
      </c>
      <c r="C27" s="9" t="s">
        <v>106</v>
      </c>
      <c r="D27" s="249">
        <v>-6357814.21</v>
      </c>
      <c r="E27" s="232">
        <v>-6689649.3700000001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56784.36</v>
      </c>
      <c r="E28" s="233">
        <v>64466.48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43356.69</v>
      </c>
      <c r="E29" s="234">
        <v>40962.31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13427.67</v>
      </c>
      <c r="E31" s="234">
        <v>23504.170000000002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6414598.5700000003</v>
      </c>
      <c r="E32" s="233">
        <v>6754115.8500000006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5279114.74</v>
      </c>
      <c r="E33" s="234">
        <v>5064689.12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905473.34</v>
      </c>
      <c r="E34" s="234">
        <v>1466812.74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154688.61000000002</v>
      </c>
      <c r="E35" s="234">
        <v>161156.88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75321.88</v>
      </c>
      <c r="E39" s="235">
        <v>61457.11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-15531575.4</v>
      </c>
      <c r="E40" s="253">
        <v>15618085.710000001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79256379</v>
      </c>
      <c r="E41" s="246">
        <v>88184815.340000004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5946694.8370000003</v>
      </c>
      <c r="E47" s="204">
        <v>5513950.3644000003</v>
      </c>
      <c r="G47" s="115"/>
    </row>
    <row r="48" spans="2:10">
      <c r="B48" s="101" t="s">
        <v>5</v>
      </c>
      <c r="C48" s="11" t="s">
        <v>40</v>
      </c>
      <c r="D48" s="220">
        <v>5513950.3644000003</v>
      </c>
      <c r="E48" s="204">
        <v>5089190.2371000005</v>
      </c>
      <c r="G48" s="142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17.008700000000001</v>
      </c>
      <c r="E50" s="204">
        <v>14.373799999999999</v>
      </c>
      <c r="G50" s="123"/>
    </row>
    <row r="51" spans="2:7">
      <c r="B51" s="85" t="s">
        <v>5</v>
      </c>
      <c r="C51" s="5" t="s">
        <v>109</v>
      </c>
      <c r="D51" s="220">
        <v>12.783300000000001</v>
      </c>
      <c r="E51" s="204">
        <v>14.307700000000001</v>
      </c>
      <c r="G51" s="123"/>
    </row>
    <row r="52" spans="2:7" ht="12.75" customHeight="1">
      <c r="B52" s="85" t="s">
        <v>7</v>
      </c>
      <c r="C52" s="5" t="s">
        <v>110</v>
      </c>
      <c r="D52" s="220">
        <v>17.351099999999999</v>
      </c>
      <c r="E52" s="204">
        <v>17.374600000000001</v>
      </c>
    </row>
    <row r="53" spans="2:7" ht="13.5" thickBot="1">
      <c r="B53" s="86" t="s">
        <v>8</v>
      </c>
      <c r="C53" s="13" t="s">
        <v>40</v>
      </c>
      <c r="D53" s="219">
        <v>14.373799999999999</v>
      </c>
      <c r="E53" s="191">
        <v>17.3279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88367387.200000003</v>
      </c>
      <c r="E58" s="22">
        <f>D58/E21</f>
        <v>1.0020703321688216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88367387.200000003</v>
      </c>
      <c r="E71" s="372">
        <f>E72</f>
        <v>1.0020703321688216</v>
      </c>
    </row>
    <row r="72" spans="2:5">
      <c r="B72" s="369" t="s">
        <v>261</v>
      </c>
      <c r="C72" s="370" t="s">
        <v>262</v>
      </c>
      <c r="D72" s="371">
        <v>88367387.200000003</v>
      </c>
      <c r="E72" s="372">
        <f>D72/E21</f>
        <v>1.0020703321688216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14196.2</v>
      </c>
      <c r="E90" s="99">
        <f>D90/E21</f>
        <v>1.6098236351990981E-4</v>
      </c>
    </row>
    <row r="91" spans="2:5">
      <c r="B91" s="108" t="s">
        <v>61</v>
      </c>
      <c r="C91" s="15" t="s">
        <v>64</v>
      </c>
      <c r="D91" s="16">
        <v>196768.06</v>
      </c>
      <c r="E91" s="17">
        <f>D91/E21</f>
        <v>2.2313145323415722E-3</v>
      </c>
    </row>
    <row r="92" spans="2:5">
      <c r="B92" s="380" t="s">
        <v>63</v>
      </c>
      <c r="C92" s="381" t="s">
        <v>65</v>
      </c>
      <c r="D92" s="382">
        <f>D58+D89+D90-D91+D87</f>
        <v>88184815.340000004</v>
      </c>
      <c r="E92" s="306">
        <f>E58+E89+E90-E91+E87</f>
        <v>0.99999999999999978</v>
      </c>
    </row>
    <row r="93" spans="2:5">
      <c r="B93" s="375" t="s">
        <v>3</v>
      </c>
      <c r="C93" s="376" t="s">
        <v>66</v>
      </c>
      <c r="D93" s="168">
        <f>D92</f>
        <v>88184815.340000004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5" right="0.75" top="0.52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Arkusz2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6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8832410.5100000016</v>
      </c>
      <c r="E11" s="238">
        <f>SUM(E12:E14)</f>
        <v>7283630.5700000003</v>
      </c>
    </row>
    <row r="12" spans="2:12">
      <c r="B12" s="89" t="s">
        <v>3</v>
      </c>
      <c r="C12" s="144" t="s">
        <v>4</v>
      </c>
      <c r="D12" s="239">
        <v>8826397.1000000015</v>
      </c>
      <c r="E12" s="240">
        <v>7283630.5700000003</v>
      </c>
      <c r="G12" s="61"/>
    </row>
    <row r="13" spans="2:12">
      <c r="B13" s="89" t="s">
        <v>5</v>
      </c>
      <c r="C13" s="144" t="s">
        <v>6</v>
      </c>
      <c r="D13" s="241">
        <v>6013.41</v>
      </c>
      <c r="E13" s="301">
        <v>0</v>
      </c>
    </row>
    <row r="14" spans="2:12">
      <c r="B14" s="89" t="s">
        <v>7</v>
      </c>
      <c r="C14" s="144" t="s">
        <v>9</v>
      </c>
      <c r="D14" s="241">
        <v>0</v>
      </c>
      <c r="E14" s="301">
        <v>0</v>
      </c>
    </row>
    <row r="15" spans="2:12">
      <c r="B15" s="89" t="s">
        <v>101</v>
      </c>
      <c r="C15" s="144" t="s">
        <v>10</v>
      </c>
      <c r="D15" s="241">
        <v>0</v>
      </c>
      <c r="E15" s="301">
        <v>0</v>
      </c>
    </row>
    <row r="16" spans="2:12">
      <c r="B16" s="90" t="s">
        <v>102</v>
      </c>
      <c r="C16" s="145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14442.07</v>
      </c>
      <c r="E17" s="303">
        <f>E18</f>
        <v>11363.09</v>
      </c>
    </row>
    <row r="18" spans="2:11">
      <c r="B18" s="89" t="s">
        <v>3</v>
      </c>
      <c r="C18" s="144" t="s">
        <v>10</v>
      </c>
      <c r="D18" s="242">
        <v>14442.07</v>
      </c>
      <c r="E18" s="302">
        <v>11363.09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8817968.4400000013</v>
      </c>
      <c r="E21" s="246">
        <f>E11-E17</f>
        <v>7272267.4800000004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12738346.98</v>
      </c>
      <c r="E26" s="248">
        <v>8817968.4399999995</v>
      </c>
      <c r="G26" s="63"/>
    </row>
    <row r="27" spans="2:11">
      <c r="B27" s="8" t="s">
        <v>16</v>
      </c>
      <c r="C27" s="9" t="s">
        <v>106</v>
      </c>
      <c r="D27" s="249">
        <v>-2529435.33</v>
      </c>
      <c r="E27" s="232">
        <v>-1490612.42</v>
      </c>
      <c r="F27" s="61"/>
      <c r="G27" s="172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170642.09</v>
      </c>
      <c r="E28" s="233">
        <v>37157.58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7198.2</v>
      </c>
      <c r="E29" s="234">
        <v>7198.78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163443.88999999998</v>
      </c>
      <c r="E31" s="234">
        <v>29958.799999999999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2700077.42</v>
      </c>
      <c r="E32" s="233">
        <v>1527770</v>
      </c>
      <c r="F32" s="61"/>
      <c r="G32" s="172"/>
      <c r="H32" s="172"/>
      <c r="I32" s="61"/>
      <c r="J32" s="63"/>
    </row>
    <row r="33" spans="2:10">
      <c r="B33" s="87" t="s">
        <v>3</v>
      </c>
      <c r="C33" s="5" t="s">
        <v>24</v>
      </c>
      <c r="D33" s="250">
        <v>2549640.1800000002</v>
      </c>
      <c r="E33" s="234">
        <v>751593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48250.75</v>
      </c>
      <c r="E34" s="234">
        <v>693745.72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20159.64</v>
      </c>
      <c r="E35" s="234">
        <v>18211.990000000002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82026.850000000006</v>
      </c>
      <c r="E39" s="235">
        <v>64219.29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-1390943.21</v>
      </c>
      <c r="E40" s="253">
        <v>-55088.54</v>
      </c>
      <c r="G40" s="63"/>
    </row>
    <row r="41" spans="2:10" ht="13.5" thickBot="1">
      <c r="B41" s="82" t="s">
        <v>36</v>
      </c>
      <c r="C41" s="83" t="s">
        <v>37</v>
      </c>
      <c r="D41" s="254">
        <v>8817968.4400000013</v>
      </c>
      <c r="E41" s="246">
        <v>7272267.4799999995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626182.80649999995</v>
      </c>
      <c r="E47" s="204">
        <v>490630.5747</v>
      </c>
      <c r="G47" s="61"/>
    </row>
    <row r="48" spans="2:10">
      <c r="B48" s="101" t="s">
        <v>5</v>
      </c>
      <c r="C48" s="11" t="s">
        <v>40</v>
      </c>
      <c r="D48" s="220">
        <v>490630.5747</v>
      </c>
      <c r="E48" s="204">
        <v>408435.71850000002</v>
      </c>
      <c r="G48" s="115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20.3429</v>
      </c>
      <c r="E50" s="204">
        <v>17.9727</v>
      </c>
      <c r="G50" s="123"/>
    </row>
    <row r="51" spans="2:7">
      <c r="B51" s="85" t="s">
        <v>5</v>
      </c>
      <c r="C51" s="5" t="s">
        <v>109</v>
      </c>
      <c r="D51" s="220">
        <v>17.585000000000001</v>
      </c>
      <c r="E51" s="204">
        <v>16.986499999999999</v>
      </c>
      <c r="G51" s="123"/>
    </row>
    <row r="52" spans="2:7" ht="12.75" customHeight="1">
      <c r="B52" s="85" t="s">
        <v>7</v>
      </c>
      <c r="C52" s="5" t="s">
        <v>110</v>
      </c>
      <c r="D52" s="220">
        <v>20.3429</v>
      </c>
      <c r="E52" s="204">
        <v>19.2182</v>
      </c>
    </row>
    <row r="53" spans="2:7" ht="13.5" thickBot="1">
      <c r="B53" s="86" t="s">
        <v>8</v>
      </c>
      <c r="C53" s="13" t="s">
        <v>40</v>
      </c>
      <c r="D53" s="219">
        <v>17.9727</v>
      </c>
      <c r="E53" s="191">
        <v>17.805199999999999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7283630.5700000003</v>
      </c>
      <c r="E58" s="22">
        <f>D58/E21</f>
        <v>1.0015625236600896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7283630.5700000003</v>
      </c>
      <c r="E71" s="372">
        <f>E72</f>
        <v>1.0015625236600896</v>
      </c>
    </row>
    <row r="72" spans="2:5">
      <c r="B72" s="369" t="s">
        <v>261</v>
      </c>
      <c r="C72" s="370" t="s">
        <v>262</v>
      </c>
      <c r="D72" s="371">
        <v>7283630.5700000003</v>
      </c>
      <c r="E72" s="372">
        <f>D72/E21</f>
        <v>1.0015625236600896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11363.09</v>
      </c>
      <c r="E91" s="17">
        <f>D91/E21</f>
        <v>1.5625236600895762E-3</v>
      </c>
    </row>
    <row r="92" spans="2:5">
      <c r="B92" s="380" t="s">
        <v>63</v>
      </c>
      <c r="C92" s="381" t="s">
        <v>65</v>
      </c>
      <c r="D92" s="382">
        <f>D58+D89+D90-D91+D87</f>
        <v>7272267.4800000004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7272267.4800000004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56999999999999995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Arkusz2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7104796.8099999996</v>
      </c>
      <c r="E11" s="238">
        <f>SUM(E12:E14)</f>
        <v>5927429.2599999998</v>
      </c>
      <c r="J11" s="56"/>
    </row>
    <row r="12" spans="2:12">
      <c r="B12" s="89" t="s">
        <v>3</v>
      </c>
      <c r="C12" s="144" t="s">
        <v>4</v>
      </c>
      <c r="D12" s="239">
        <v>7104796.8099999996</v>
      </c>
      <c r="E12" s="240">
        <v>5927429.2599999998</v>
      </c>
      <c r="G12" s="61"/>
    </row>
    <row r="13" spans="2:12">
      <c r="B13" s="89" t="s">
        <v>5</v>
      </c>
      <c r="C13" s="144" t="s">
        <v>6</v>
      </c>
      <c r="D13" s="241">
        <v>0</v>
      </c>
      <c r="E13" s="301">
        <v>0</v>
      </c>
    </row>
    <row r="14" spans="2:12">
      <c r="B14" s="89" t="s">
        <v>7</v>
      </c>
      <c r="C14" s="144" t="s">
        <v>9</v>
      </c>
      <c r="D14" s="241">
        <v>0</v>
      </c>
      <c r="E14" s="301">
        <v>0</v>
      </c>
    </row>
    <row r="15" spans="2:12">
      <c r="B15" s="89" t="s">
        <v>101</v>
      </c>
      <c r="C15" s="144" t="s">
        <v>10</v>
      </c>
      <c r="D15" s="241">
        <v>0</v>
      </c>
      <c r="E15" s="301">
        <v>0</v>
      </c>
    </row>
    <row r="16" spans="2:12">
      <c r="B16" s="90" t="s">
        <v>102</v>
      </c>
      <c r="C16" s="145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23668.38</v>
      </c>
      <c r="E17" s="303">
        <f>E18</f>
        <v>23393.279999999999</v>
      </c>
    </row>
    <row r="18" spans="2:11">
      <c r="B18" s="89" t="s">
        <v>3</v>
      </c>
      <c r="C18" s="144" t="s">
        <v>10</v>
      </c>
      <c r="D18" s="242">
        <v>23668.38</v>
      </c>
      <c r="E18" s="302">
        <v>23393.279999999999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7081128.4299999997</v>
      </c>
      <c r="E21" s="246">
        <f>E11-E17</f>
        <v>5904035.9799999995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9328601.2600000016</v>
      </c>
      <c r="E26" s="248">
        <v>7081128.4299999997</v>
      </c>
      <c r="G26" s="63"/>
    </row>
    <row r="27" spans="2:11">
      <c r="B27" s="8" t="s">
        <v>16</v>
      </c>
      <c r="C27" s="9" t="s">
        <v>106</v>
      </c>
      <c r="D27" s="249">
        <v>-466005.98</v>
      </c>
      <c r="E27" s="232">
        <v>-593646.06999999995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0.53</v>
      </c>
      <c r="E28" s="233">
        <v>0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0</v>
      </c>
      <c r="E29" s="234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0.53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466006.51</v>
      </c>
      <c r="E32" s="233">
        <v>593646.06999999995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403347.34</v>
      </c>
      <c r="E33" s="234">
        <v>439052.49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48678.81</v>
      </c>
      <c r="E34" s="234">
        <v>127255.17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13980.36</v>
      </c>
      <c r="E35" s="234">
        <v>13075.57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0</v>
      </c>
      <c r="E39" s="235">
        <v>14262.84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-1781466.85</v>
      </c>
      <c r="E40" s="253">
        <v>-583446.38</v>
      </c>
      <c r="G40" s="63"/>
    </row>
    <row r="41" spans="2:10" ht="13.5" thickBot="1">
      <c r="B41" s="82" t="s">
        <v>36</v>
      </c>
      <c r="C41" s="83" t="s">
        <v>37</v>
      </c>
      <c r="D41" s="254">
        <v>7081128.4300000016</v>
      </c>
      <c r="E41" s="246">
        <v>5904035.9799999995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792312.96759999997</v>
      </c>
      <c r="E47" s="204">
        <v>744492.00490000006</v>
      </c>
      <c r="G47" s="61"/>
    </row>
    <row r="48" spans="2:10">
      <c r="B48" s="101" t="s">
        <v>5</v>
      </c>
      <c r="C48" s="11" t="s">
        <v>40</v>
      </c>
      <c r="D48" s="220">
        <v>744492.00490000006</v>
      </c>
      <c r="E48" s="204">
        <v>679396.56200000003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11.773899999999999</v>
      </c>
      <c r="E50" s="204">
        <v>9.5114000000000001</v>
      </c>
      <c r="G50" s="123"/>
    </row>
    <row r="51" spans="2:7">
      <c r="B51" s="85" t="s">
        <v>5</v>
      </c>
      <c r="C51" s="5" t="s">
        <v>109</v>
      </c>
      <c r="D51" s="220">
        <v>7.7012999999999998</v>
      </c>
      <c r="E51" s="204">
        <v>8.3580000000000005</v>
      </c>
      <c r="G51" s="123"/>
    </row>
    <row r="52" spans="2:7" ht="12.75" customHeight="1">
      <c r="B52" s="85" t="s">
        <v>7</v>
      </c>
      <c r="C52" s="5" t="s">
        <v>110</v>
      </c>
      <c r="D52" s="220">
        <v>11.8048</v>
      </c>
      <c r="E52" s="204">
        <v>10.395800000000001</v>
      </c>
    </row>
    <row r="53" spans="2:7" ht="13.5" thickBot="1">
      <c r="B53" s="86" t="s">
        <v>8</v>
      </c>
      <c r="C53" s="13" t="s">
        <v>40</v>
      </c>
      <c r="D53" s="219">
        <v>9.5114000000000001</v>
      </c>
      <c r="E53" s="191">
        <v>8.6900999999999993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5927429.2599999998</v>
      </c>
      <c r="E58" s="22">
        <f>D58/E21</f>
        <v>1.0039622522761116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5927429.2599999998</v>
      </c>
      <c r="E71" s="372">
        <f>E72</f>
        <v>1.0039622522761116</v>
      </c>
    </row>
    <row r="72" spans="2:5">
      <c r="B72" s="369" t="s">
        <v>261</v>
      </c>
      <c r="C72" s="370" t="s">
        <v>262</v>
      </c>
      <c r="D72" s="371">
        <v>5927429.2599999998</v>
      </c>
      <c r="E72" s="372">
        <f>D72/E21</f>
        <v>1.0039622522761116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23393.279999999999</v>
      </c>
      <c r="E91" s="17">
        <f>D91/E21</f>
        <v>3.9622522761116373E-3</v>
      </c>
    </row>
    <row r="92" spans="2:5">
      <c r="B92" s="380" t="s">
        <v>63</v>
      </c>
      <c r="C92" s="381" t="s">
        <v>65</v>
      </c>
      <c r="D92" s="382">
        <f>D58+D89+D90-D91+D87</f>
        <v>5904035.9799999995</v>
      </c>
      <c r="E92" s="306">
        <f>E58+E89+E90-E91+E87</f>
        <v>0.99999999999999989</v>
      </c>
    </row>
    <row r="93" spans="2:5">
      <c r="B93" s="375" t="s">
        <v>3</v>
      </c>
      <c r="C93" s="376" t="s">
        <v>66</v>
      </c>
      <c r="D93" s="168">
        <f>D92</f>
        <v>5904035.9799999995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Arkusz2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1511445.2</v>
      </c>
      <c r="E11" s="238">
        <f>SUM(E12:E14)</f>
        <v>1251970.0999999999</v>
      </c>
      <c r="H11" s="61"/>
    </row>
    <row r="12" spans="2:12">
      <c r="B12" s="124" t="s">
        <v>3</v>
      </c>
      <c r="C12" s="169" t="s">
        <v>4</v>
      </c>
      <c r="D12" s="239">
        <v>1504874.27</v>
      </c>
      <c r="E12" s="240">
        <v>1246862.72</v>
      </c>
      <c r="G12" s="56"/>
      <c r="H12" s="61"/>
    </row>
    <row r="13" spans="2:12">
      <c r="B13" s="124" t="s">
        <v>5</v>
      </c>
      <c r="C13" s="169" t="s">
        <v>6</v>
      </c>
      <c r="D13" s="241">
        <v>1570.93</v>
      </c>
      <c r="E13" s="301">
        <v>2307.38</v>
      </c>
      <c r="H13" s="61"/>
    </row>
    <row r="14" spans="2:12">
      <c r="B14" s="124" t="s">
        <v>7</v>
      </c>
      <c r="C14" s="169" t="s">
        <v>9</v>
      </c>
      <c r="D14" s="241">
        <v>5000</v>
      </c>
      <c r="E14" s="301">
        <f>E15</f>
        <v>2800</v>
      </c>
      <c r="H14" s="61"/>
    </row>
    <row r="15" spans="2:12">
      <c r="B15" s="124" t="s">
        <v>101</v>
      </c>
      <c r="C15" s="169" t="s">
        <v>10</v>
      </c>
      <c r="D15" s="241">
        <v>5000</v>
      </c>
      <c r="E15" s="301">
        <v>2800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2600.48</v>
      </c>
      <c r="E17" s="303">
        <f>E18</f>
        <v>2373.9499999999998</v>
      </c>
    </row>
    <row r="18" spans="2:11">
      <c r="B18" s="124" t="s">
        <v>3</v>
      </c>
      <c r="C18" s="169" t="s">
        <v>10</v>
      </c>
      <c r="D18" s="242">
        <v>2600.48</v>
      </c>
      <c r="E18" s="302">
        <v>2373.9499999999998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1508844.72</v>
      </c>
      <c r="E21" s="246">
        <f>E11-E17</f>
        <v>1249596.1499999999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1802373.26</v>
      </c>
      <c r="E26" s="248">
        <v>1508844.72</v>
      </c>
      <c r="G26" s="63"/>
    </row>
    <row r="27" spans="2:11">
      <c r="B27" s="8" t="s">
        <v>16</v>
      </c>
      <c r="C27" s="9" t="s">
        <v>106</v>
      </c>
      <c r="D27" s="249">
        <v>-209621.43000000002</v>
      </c>
      <c r="E27" s="232">
        <v>-219870.45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7.24</v>
      </c>
      <c r="E28" s="233">
        <v>92.43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7.24</v>
      </c>
      <c r="E31" s="234">
        <v>92.43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209628.67</v>
      </c>
      <c r="E32" s="233">
        <v>219962.88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75985.27</v>
      </c>
      <c r="E33" s="234">
        <v>182370.02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107365.14</v>
      </c>
      <c r="E34" s="234">
        <v>15412.02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26278.260000000002</v>
      </c>
      <c r="E35" s="234">
        <v>22180.84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-83907.11</v>
      </c>
      <c r="E40" s="253">
        <v>-39378.120000000003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1508844.72</v>
      </c>
      <c r="E41" s="246">
        <v>1249596.1499999999</v>
      </c>
      <c r="F41" s="66"/>
      <c r="G41" s="63"/>
      <c r="H41" s="172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242150.52607600001</v>
      </c>
      <c r="E47" s="204">
        <v>214413.26478999999</v>
      </c>
      <c r="G47" s="61"/>
    </row>
    <row r="48" spans="2:10">
      <c r="B48" s="136" t="s">
        <v>5</v>
      </c>
      <c r="C48" s="134" t="s">
        <v>40</v>
      </c>
      <c r="D48" s="220">
        <v>214413.26478999999</v>
      </c>
      <c r="E48" s="204">
        <v>183508.33395999999</v>
      </c>
      <c r="G48" s="115"/>
      <c r="I48" s="115"/>
    </row>
    <row r="49" spans="2:7">
      <c r="B49" s="100" t="s">
        <v>22</v>
      </c>
      <c r="C49" s="102" t="s">
        <v>108</v>
      </c>
      <c r="D49" s="221"/>
      <c r="E49" s="204"/>
    </row>
    <row r="50" spans="2:7">
      <c r="B50" s="135" t="s">
        <v>3</v>
      </c>
      <c r="C50" s="125" t="s">
        <v>39</v>
      </c>
      <c r="D50" s="220">
        <v>7.4431940000000001</v>
      </c>
      <c r="E50" s="204">
        <v>7.0370869999999996</v>
      </c>
      <c r="G50" s="123"/>
    </row>
    <row r="51" spans="2:7">
      <c r="B51" s="135" t="s">
        <v>5</v>
      </c>
      <c r="C51" s="125" t="s">
        <v>109</v>
      </c>
      <c r="D51" s="220">
        <v>6.5436670000000001</v>
      </c>
      <c r="E51" s="204">
        <v>6.5730789999999999</v>
      </c>
      <c r="G51" s="123"/>
    </row>
    <row r="52" spans="2:7" ht="12.75" customHeight="1">
      <c r="B52" s="135" t="s">
        <v>7</v>
      </c>
      <c r="C52" s="125" t="s">
        <v>110</v>
      </c>
      <c r="D52" s="220">
        <v>7.9949450000000004</v>
      </c>
      <c r="E52" s="204">
        <v>7.3938000000000006</v>
      </c>
    </row>
    <row r="53" spans="2:7" ht="13.5" thickBot="1">
      <c r="B53" s="137" t="s">
        <v>8</v>
      </c>
      <c r="C53" s="138" t="s">
        <v>40</v>
      </c>
      <c r="D53" s="219">
        <v>7.0370869999999996</v>
      </c>
      <c r="E53" s="191">
        <v>6.8094789999999996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1246862.72</v>
      </c>
      <c r="E58" s="22">
        <f>D58/E21</f>
        <v>0.99781254927842089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  <c r="G65" s="61"/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  <c r="G68" s="56"/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1246862.72</v>
      </c>
      <c r="E71" s="372">
        <f>E72</f>
        <v>0.99781254927842089</v>
      </c>
    </row>
    <row r="72" spans="2:7">
      <c r="B72" s="369" t="s">
        <v>261</v>
      </c>
      <c r="C72" s="370" t="s">
        <v>262</v>
      </c>
      <c r="D72" s="371">
        <v>1246862.72</v>
      </c>
      <c r="E72" s="372">
        <f>D72/E21</f>
        <v>0.99781254927842089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2307.38</v>
      </c>
      <c r="E89" s="306">
        <f>D89/E21</f>
        <v>1.8465005674033169E-3</v>
      </c>
    </row>
    <row r="90" spans="2:5">
      <c r="B90" s="107" t="s">
        <v>59</v>
      </c>
      <c r="C90" s="97" t="s">
        <v>62</v>
      </c>
      <c r="D90" s="98">
        <v>2800</v>
      </c>
      <c r="E90" s="99">
        <f>D90/E21</f>
        <v>2.2407239330883024E-3</v>
      </c>
    </row>
    <row r="91" spans="2:5">
      <c r="B91" s="108" t="s">
        <v>61</v>
      </c>
      <c r="C91" s="15" t="s">
        <v>64</v>
      </c>
      <c r="D91" s="16">
        <v>2373.9499999999998</v>
      </c>
      <c r="E91" s="17">
        <f>D91/E21</f>
        <v>1.8997737789124911E-3</v>
      </c>
    </row>
    <row r="92" spans="2:5">
      <c r="B92" s="380" t="s">
        <v>63</v>
      </c>
      <c r="C92" s="381" t="s">
        <v>65</v>
      </c>
      <c r="D92" s="382">
        <f>D58+D89+D90-D91+D87</f>
        <v>1249596.1499999999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1249596.1499999999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6999999999999995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Arkusz2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1952254.33</v>
      </c>
      <c r="E11" s="238">
        <f>SUM(E12:E14)</f>
        <v>1871315.48</v>
      </c>
    </row>
    <row r="12" spans="2:12">
      <c r="B12" s="89" t="s">
        <v>3</v>
      </c>
      <c r="C12" s="144" t="s">
        <v>4</v>
      </c>
      <c r="D12" s="239">
        <v>1943614.1</v>
      </c>
      <c r="E12" s="240">
        <v>1863690.18</v>
      </c>
      <c r="G12" s="56"/>
      <c r="H12" s="61"/>
    </row>
    <row r="13" spans="2:12">
      <c r="B13" s="89" t="s">
        <v>5</v>
      </c>
      <c r="C13" s="144" t="s">
        <v>6</v>
      </c>
      <c r="D13" s="241">
        <v>2640.23</v>
      </c>
      <c r="E13" s="301">
        <v>3425.3</v>
      </c>
      <c r="H13" s="61"/>
    </row>
    <row r="14" spans="2:12">
      <c r="B14" s="89" t="s">
        <v>7</v>
      </c>
      <c r="C14" s="144" t="s">
        <v>9</v>
      </c>
      <c r="D14" s="241">
        <v>6000</v>
      </c>
      <c r="E14" s="301">
        <f>E15</f>
        <v>4200</v>
      </c>
      <c r="H14" s="61"/>
    </row>
    <row r="15" spans="2:12">
      <c r="B15" s="89" t="s">
        <v>101</v>
      </c>
      <c r="C15" s="144" t="s">
        <v>10</v>
      </c>
      <c r="D15" s="241">
        <v>6000</v>
      </c>
      <c r="E15" s="301">
        <v>4200</v>
      </c>
      <c r="H15" s="61"/>
    </row>
    <row r="16" spans="2:12">
      <c r="B16" s="90" t="s">
        <v>102</v>
      </c>
      <c r="C16" s="145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3263.11</v>
      </c>
      <c r="E17" s="303">
        <f>E18</f>
        <v>3440.15</v>
      </c>
      <c r="H17" s="61"/>
    </row>
    <row r="18" spans="2:11">
      <c r="B18" s="89" t="s">
        <v>3</v>
      </c>
      <c r="C18" s="144" t="s">
        <v>10</v>
      </c>
      <c r="D18" s="242">
        <v>3263.11</v>
      </c>
      <c r="E18" s="302">
        <v>3440.15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1948991.22</v>
      </c>
      <c r="E21" s="246">
        <f>E11-E17</f>
        <v>1867875.33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2430837.9500000002</v>
      </c>
      <c r="E26" s="248">
        <v>1948991.22</v>
      </c>
      <c r="G26" s="63"/>
      <c r="H26" s="167"/>
    </row>
    <row r="27" spans="2:11">
      <c r="B27" s="8" t="s">
        <v>16</v>
      </c>
      <c r="C27" s="9" t="s">
        <v>106</v>
      </c>
      <c r="D27" s="249">
        <v>-434040.36000000004</v>
      </c>
      <c r="E27" s="232">
        <v>-125563.54000000001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70.41</v>
      </c>
      <c r="E28" s="233">
        <v>0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42.83</v>
      </c>
      <c r="E29" s="234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27.58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434110.77</v>
      </c>
      <c r="E32" s="233">
        <v>125563.54000000001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306788.68</v>
      </c>
      <c r="E33" s="234">
        <v>80728.210000000006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99693.47</v>
      </c>
      <c r="E34" s="234">
        <v>19963.29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27628.62</v>
      </c>
      <c r="E35" s="234">
        <v>24866.79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0</v>
      </c>
      <c r="E39" s="235">
        <v>5.25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-47806.37</v>
      </c>
      <c r="E40" s="253">
        <v>44447.65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1948991.22</v>
      </c>
      <c r="E41" s="246">
        <v>1867875.3299999998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238212.70165100001</v>
      </c>
      <c r="E47" s="204">
        <v>194743.65130600001</v>
      </c>
      <c r="G47" s="61"/>
    </row>
    <row r="48" spans="2:10">
      <c r="B48" s="101" t="s">
        <v>5</v>
      </c>
      <c r="C48" s="11" t="s">
        <v>40</v>
      </c>
      <c r="D48" s="220">
        <v>194743.65130600001</v>
      </c>
      <c r="E48" s="204">
        <v>182372.659186</v>
      </c>
      <c r="G48" s="61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10.204485</v>
      </c>
      <c r="E50" s="204">
        <v>10.0079829999999</v>
      </c>
      <c r="G50" s="123"/>
    </row>
    <row r="51" spans="2:7">
      <c r="B51" s="85" t="s">
        <v>5</v>
      </c>
      <c r="C51" s="5" t="s">
        <v>109</v>
      </c>
      <c r="D51" s="220">
        <v>9.4966150000000003</v>
      </c>
      <c r="E51" s="204">
        <v>9.9467669999999995</v>
      </c>
      <c r="G51" s="123"/>
    </row>
    <row r="52" spans="2:7" ht="12" customHeight="1">
      <c r="B52" s="85" t="s">
        <v>7</v>
      </c>
      <c r="C52" s="5" t="s">
        <v>110</v>
      </c>
      <c r="D52" s="220">
        <v>10.251329999999999</v>
      </c>
      <c r="E52" s="204">
        <v>10.472878999999999</v>
      </c>
    </row>
    <row r="53" spans="2:7" ht="13.5" thickBot="1">
      <c r="B53" s="86" t="s">
        <v>8</v>
      </c>
      <c r="C53" s="13" t="s">
        <v>40</v>
      </c>
      <c r="D53" s="219">
        <v>10.0079829999999</v>
      </c>
      <c r="E53" s="191">
        <v>10.24208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1863690.18</v>
      </c>
      <c r="E58" s="22">
        <f>D58/E21</f>
        <v>0.99775940613766756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  <c r="G70" s="61"/>
    </row>
    <row r="71" spans="2:7">
      <c r="B71" s="369" t="s">
        <v>30</v>
      </c>
      <c r="C71" s="370" t="s">
        <v>48</v>
      </c>
      <c r="D71" s="371">
        <v>1863690.18</v>
      </c>
      <c r="E71" s="372">
        <f>E72</f>
        <v>0.99775940613766756</v>
      </c>
    </row>
    <row r="72" spans="2:7">
      <c r="B72" s="369" t="s">
        <v>261</v>
      </c>
      <c r="C72" s="370" t="s">
        <v>262</v>
      </c>
      <c r="D72" s="371">
        <v>1863690.18</v>
      </c>
      <c r="E72" s="372">
        <f>D72/E21</f>
        <v>0.99775940613766756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3425.3</v>
      </c>
      <c r="E89" s="306">
        <f>D89/E21</f>
        <v>1.8337947640220721E-3</v>
      </c>
    </row>
    <row r="90" spans="2:5">
      <c r="B90" s="107" t="s">
        <v>59</v>
      </c>
      <c r="C90" s="97" t="s">
        <v>62</v>
      </c>
      <c r="D90" s="98">
        <v>4200</v>
      </c>
      <c r="E90" s="99">
        <f>D90/E21</f>
        <v>2.2485440717288129E-3</v>
      </c>
    </row>
    <row r="91" spans="2:5">
      <c r="B91" s="108" t="s">
        <v>61</v>
      </c>
      <c r="C91" s="15" t="s">
        <v>64</v>
      </c>
      <c r="D91" s="16">
        <v>3440.15</v>
      </c>
      <c r="E91" s="17">
        <f>D91/E21</f>
        <v>1.8417449734185417E-3</v>
      </c>
    </row>
    <row r="92" spans="2:5">
      <c r="B92" s="380" t="s">
        <v>63</v>
      </c>
      <c r="C92" s="381" t="s">
        <v>65</v>
      </c>
      <c r="D92" s="382">
        <f>D58+D89+D90-D91+D87</f>
        <v>1867875.33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1867875.33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9055118110236227" bottom="0.55118110236220474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:L95"/>
  <sheetViews>
    <sheetView zoomScale="80" zoomScaleNormal="80" workbookViewId="0">
      <selection activeCell="H58" sqref="H58:L79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9.140625" customWidth="1"/>
    <col min="8" max="8" width="16.140625" customWidth="1"/>
    <col min="9" max="9" width="7.140625" customWidth="1"/>
    <col min="10" max="10" width="16.5703125" customWidth="1"/>
    <col min="11" max="11" width="15.85546875" customWidth="1"/>
    <col min="12" max="12" width="14.5703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  <c r="G9" s="148"/>
    </row>
    <row r="10" spans="2:12" ht="13.5" thickBot="1">
      <c r="B10" s="71"/>
      <c r="C10" s="65" t="s">
        <v>1</v>
      </c>
      <c r="D10" s="181" t="s">
        <v>222</v>
      </c>
      <c r="E10" s="180" t="s">
        <v>244</v>
      </c>
      <c r="G10" s="61"/>
    </row>
    <row r="11" spans="2:12">
      <c r="B11" s="73" t="s">
        <v>2</v>
      </c>
      <c r="C11" s="21" t="s">
        <v>104</v>
      </c>
      <c r="D11" s="237">
        <v>236866481.09999999</v>
      </c>
      <c r="E11" s="238">
        <f>SUM(E12:E14)</f>
        <v>300857694.62999994</v>
      </c>
      <c r="H11" s="61"/>
    </row>
    <row r="12" spans="2:12">
      <c r="B12" s="124" t="s">
        <v>3</v>
      </c>
      <c r="C12" s="126" t="s">
        <v>4</v>
      </c>
      <c r="D12" s="239">
        <v>236177132.41</v>
      </c>
      <c r="E12" s="240">
        <v>300780381.72999996</v>
      </c>
      <c r="G12" s="61"/>
      <c r="H12" s="61"/>
    </row>
    <row r="13" spans="2:12">
      <c r="B13" s="124" t="s">
        <v>5</v>
      </c>
      <c r="C13" s="126" t="s">
        <v>6</v>
      </c>
      <c r="D13" s="241">
        <v>671860.57</v>
      </c>
      <c r="E13" s="301">
        <v>42.94</v>
      </c>
      <c r="H13" s="61"/>
    </row>
    <row r="14" spans="2:12">
      <c r="B14" s="124" t="s">
        <v>7</v>
      </c>
      <c r="C14" s="126" t="s">
        <v>9</v>
      </c>
      <c r="D14" s="241">
        <v>17488.12</v>
      </c>
      <c r="E14" s="301">
        <v>77269.959999999992</v>
      </c>
      <c r="G14" s="61"/>
      <c r="H14" s="61"/>
    </row>
    <row r="15" spans="2:12">
      <c r="B15" s="124" t="s">
        <v>101</v>
      </c>
      <c r="C15" s="126" t="s">
        <v>10</v>
      </c>
      <c r="D15" s="241">
        <v>17488.12</v>
      </c>
      <c r="E15" s="301">
        <v>77269.959999999992</v>
      </c>
      <c r="H15" s="61"/>
    </row>
    <row r="16" spans="2:12">
      <c r="B16" s="127" t="s">
        <v>102</v>
      </c>
      <c r="C16" s="128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02" t="s">
        <v>64</v>
      </c>
      <c r="D17" s="243">
        <v>369035.42</v>
      </c>
      <c r="E17" s="303">
        <f>E18</f>
        <v>442004.9</v>
      </c>
    </row>
    <row r="18" spans="2:11">
      <c r="B18" s="124" t="s">
        <v>3</v>
      </c>
      <c r="C18" s="126" t="s">
        <v>10</v>
      </c>
      <c r="D18" s="242">
        <v>369035.42</v>
      </c>
      <c r="E18" s="302">
        <v>442004.9</v>
      </c>
    </row>
    <row r="19" spans="2:11" ht="15" customHeight="1">
      <c r="B19" s="124" t="s">
        <v>5</v>
      </c>
      <c r="C19" s="126" t="s">
        <v>103</v>
      </c>
      <c r="D19" s="241">
        <v>0</v>
      </c>
      <c r="E19" s="301">
        <v>0</v>
      </c>
    </row>
    <row r="20" spans="2:11" ht="13.5" customHeight="1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236497445.68000001</v>
      </c>
      <c r="E21" s="246">
        <f>E11-E17</f>
        <v>300415689.72999996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6.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299989748.65000004</v>
      </c>
      <c r="E26" s="248">
        <v>236497445.68000001</v>
      </c>
    </row>
    <row r="27" spans="2:11">
      <c r="B27" s="8" t="s">
        <v>16</v>
      </c>
      <c r="C27" s="9" t="s">
        <v>106</v>
      </c>
      <c r="D27" s="249">
        <v>-6088151.2699999996</v>
      </c>
      <c r="E27" s="232">
        <v>-13184478.059999999</v>
      </c>
      <c r="F27" s="61"/>
      <c r="G27" s="61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23399723.190000001</v>
      </c>
      <c r="E28" s="233">
        <v>21803012.27</v>
      </c>
      <c r="F28" s="61"/>
      <c r="G28" s="61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21819704.010000002</v>
      </c>
      <c r="E29" s="234">
        <v>20667202.23</v>
      </c>
      <c r="F29" s="61"/>
      <c r="G29" s="61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1580019.18</v>
      </c>
      <c r="E31" s="234">
        <v>1135810.04</v>
      </c>
      <c r="F31" s="61"/>
      <c r="G31" s="61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29487874.460000001</v>
      </c>
      <c r="E32" s="233">
        <v>34987490.329999998</v>
      </c>
      <c r="F32" s="61"/>
      <c r="G32" s="61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21197622.489999998</v>
      </c>
      <c r="E33" s="234">
        <v>28443214.579999998</v>
      </c>
      <c r="F33" s="61"/>
      <c r="G33" s="61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2125356.66</v>
      </c>
      <c r="E34" s="234">
        <v>497538.03</v>
      </c>
      <c r="F34" s="61"/>
      <c r="G34" s="61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5457530.2599999998</v>
      </c>
      <c r="E35" s="234">
        <v>5473429.6200000001</v>
      </c>
      <c r="F35" s="61"/>
      <c r="G35" s="61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61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707365.05</v>
      </c>
      <c r="E39" s="235">
        <v>573308.1</v>
      </c>
      <c r="F39" s="61"/>
      <c r="G39" s="61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-57404151.700000003</v>
      </c>
      <c r="E40" s="253">
        <v>77102722.109999999</v>
      </c>
    </row>
    <row r="41" spans="2:10" ht="13.5" thickBot="1">
      <c r="B41" s="82" t="s">
        <v>36</v>
      </c>
      <c r="C41" s="83" t="s">
        <v>37</v>
      </c>
      <c r="D41" s="254">
        <v>236497445.68000007</v>
      </c>
      <c r="E41" s="246">
        <v>300415689.73000002</v>
      </c>
      <c r="F41" s="66"/>
      <c r="G41" s="56"/>
    </row>
    <row r="42" spans="2:10">
      <c r="B42" s="76"/>
      <c r="C42" s="76"/>
      <c r="D42" s="77"/>
      <c r="E42" s="77"/>
      <c r="F42" s="66"/>
    </row>
    <row r="43" spans="2:10" ht="13.5">
      <c r="B43" s="350" t="s">
        <v>59</v>
      </c>
      <c r="C43" s="351"/>
      <c r="D43" s="351"/>
      <c r="E43" s="351"/>
    </row>
    <row r="44" spans="2:10" ht="15.75" customHeight="1" thickBot="1">
      <c r="B44" s="349" t="s">
        <v>116</v>
      </c>
      <c r="C44" s="352"/>
      <c r="D44" s="352"/>
      <c r="E44" s="352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</row>
    <row r="46" spans="2:10">
      <c r="B46" s="12" t="s">
        <v>17</v>
      </c>
      <c r="C46" s="21" t="s">
        <v>107</v>
      </c>
      <c r="D46" s="84"/>
      <c r="E46" s="19"/>
    </row>
    <row r="47" spans="2:10">
      <c r="B47" s="135" t="s">
        <v>3</v>
      </c>
      <c r="C47" s="125" t="s">
        <v>39</v>
      </c>
      <c r="D47" s="220">
        <v>10753475.656500001</v>
      </c>
      <c r="E47" s="204">
        <v>10429495.1403</v>
      </c>
      <c r="G47" s="111"/>
    </row>
    <row r="48" spans="2:10">
      <c r="B48" s="136" t="s">
        <v>5</v>
      </c>
      <c r="C48" s="134" t="s">
        <v>40</v>
      </c>
      <c r="D48" s="220">
        <v>10429495.1403</v>
      </c>
      <c r="E48" s="305">
        <v>9963243.0496411547</v>
      </c>
      <c r="I48" s="141"/>
      <c r="J48" s="141"/>
    </row>
    <row r="49" spans="2:10">
      <c r="B49" s="100" t="s">
        <v>22</v>
      </c>
      <c r="C49" s="102" t="s">
        <v>108</v>
      </c>
      <c r="D49" s="221"/>
      <c r="E49" s="103"/>
    </row>
    <row r="50" spans="2:10">
      <c r="B50" s="135" t="s">
        <v>3</v>
      </c>
      <c r="C50" s="125" t="s">
        <v>39</v>
      </c>
      <c r="D50" s="220">
        <v>27.896999999999998</v>
      </c>
      <c r="E50" s="205">
        <v>22.675799999999999</v>
      </c>
      <c r="G50" s="123"/>
    </row>
    <row r="51" spans="2:10">
      <c r="B51" s="135" t="s">
        <v>5</v>
      </c>
      <c r="C51" s="125" t="s">
        <v>109</v>
      </c>
      <c r="D51" s="220">
        <v>19.246300000000002</v>
      </c>
      <c r="E51" s="205">
        <v>22.675800000000002</v>
      </c>
      <c r="G51" s="123"/>
    </row>
    <row r="52" spans="2:10">
      <c r="B52" s="135" t="s">
        <v>7</v>
      </c>
      <c r="C52" s="125" t="s">
        <v>110</v>
      </c>
      <c r="D52" s="220">
        <v>28.760200000000001</v>
      </c>
      <c r="E52" s="205">
        <v>30.452000000000002</v>
      </c>
    </row>
    <row r="53" spans="2:10" ht="12.75" customHeight="1" thickBot="1">
      <c r="B53" s="137" t="s">
        <v>8</v>
      </c>
      <c r="C53" s="138" t="s">
        <v>40</v>
      </c>
      <c r="D53" s="219">
        <v>22.675800000000002</v>
      </c>
      <c r="E53" s="191">
        <v>30.1524</v>
      </c>
    </row>
    <row r="54" spans="2:10">
      <c r="B54" s="92"/>
      <c r="C54" s="93"/>
      <c r="D54" s="94"/>
      <c r="E54" s="94"/>
    </row>
    <row r="55" spans="2:10" ht="13.5">
      <c r="B55" s="350" t="s">
        <v>61</v>
      </c>
      <c r="C55" s="355"/>
      <c r="D55" s="355"/>
      <c r="E55" s="355"/>
    </row>
    <row r="56" spans="2:10" ht="16.5" customHeight="1" thickBot="1">
      <c r="B56" s="349" t="s">
        <v>111</v>
      </c>
      <c r="C56" s="356"/>
      <c r="D56" s="356"/>
      <c r="E56" s="356"/>
    </row>
    <row r="57" spans="2:10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10">
      <c r="B58" s="14" t="s">
        <v>17</v>
      </c>
      <c r="C58" s="104" t="s">
        <v>42</v>
      </c>
      <c r="D58" s="105">
        <f>D71</f>
        <v>300669329.27999997</v>
      </c>
      <c r="E58" s="22">
        <f>D58/E21</f>
        <v>1.0008442952837382</v>
      </c>
      <c r="J58" s="61"/>
    </row>
    <row r="59" spans="2:10" ht="25.5">
      <c r="B59" s="369" t="s">
        <v>3</v>
      </c>
      <c r="C59" s="370" t="s">
        <v>43</v>
      </c>
      <c r="D59" s="371">
        <v>0</v>
      </c>
      <c r="E59" s="372">
        <f>D59/E21</f>
        <v>0</v>
      </c>
      <c r="J59" s="61"/>
    </row>
    <row r="60" spans="2:10">
      <c r="B60" s="373" t="s">
        <v>252</v>
      </c>
      <c r="C60" s="370" t="s">
        <v>253</v>
      </c>
      <c r="D60" s="371">
        <v>0</v>
      </c>
      <c r="E60" s="374">
        <v>0</v>
      </c>
      <c r="J60" s="61"/>
    </row>
    <row r="61" spans="2:10" ht="13.5" customHeight="1">
      <c r="B61" s="373" t="s">
        <v>254</v>
      </c>
      <c r="C61" s="370" t="s">
        <v>255</v>
      </c>
      <c r="D61" s="371">
        <v>0</v>
      </c>
      <c r="E61" s="374">
        <v>0</v>
      </c>
      <c r="G61" s="61"/>
      <c r="J61" s="61"/>
    </row>
    <row r="62" spans="2:10">
      <c r="B62" s="373" t="s">
        <v>256</v>
      </c>
      <c r="C62" s="370" t="s">
        <v>257</v>
      </c>
      <c r="D62" s="371">
        <v>0</v>
      </c>
      <c r="E62" s="374">
        <v>0</v>
      </c>
      <c r="G62" s="61"/>
      <c r="J62" s="61"/>
    </row>
    <row r="63" spans="2:10" ht="25.5">
      <c r="B63" s="375" t="s">
        <v>5</v>
      </c>
      <c r="C63" s="376" t="s">
        <v>44</v>
      </c>
      <c r="D63" s="168">
        <v>0</v>
      </c>
      <c r="E63" s="377">
        <v>0</v>
      </c>
      <c r="J63" s="61"/>
    </row>
    <row r="64" spans="2:10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  <c r="J64" s="61"/>
    </row>
    <row r="65" spans="2:10">
      <c r="B65" s="378" t="s">
        <v>101</v>
      </c>
      <c r="C65" s="376" t="s">
        <v>258</v>
      </c>
      <c r="D65" s="168">
        <v>0</v>
      </c>
      <c r="E65" s="379">
        <v>0</v>
      </c>
      <c r="J65" s="61"/>
    </row>
    <row r="66" spans="2:10">
      <c r="B66" s="378" t="s">
        <v>102</v>
      </c>
      <c r="C66" s="376" t="s">
        <v>11</v>
      </c>
      <c r="D66" s="168">
        <v>0</v>
      </c>
      <c r="E66" s="379">
        <f>D66/E21</f>
        <v>0</v>
      </c>
      <c r="J66" s="61"/>
    </row>
    <row r="67" spans="2:10">
      <c r="B67" s="375" t="s">
        <v>8</v>
      </c>
      <c r="C67" s="376" t="s">
        <v>46</v>
      </c>
      <c r="D67" s="168">
        <v>0</v>
      </c>
      <c r="E67" s="377">
        <v>0</v>
      </c>
      <c r="J67" s="61"/>
    </row>
    <row r="68" spans="2:10">
      <c r="B68" s="378" t="s">
        <v>259</v>
      </c>
      <c r="C68" s="376" t="s">
        <v>258</v>
      </c>
      <c r="D68" s="168">
        <v>0</v>
      </c>
      <c r="E68" s="379">
        <v>0</v>
      </c>
      <c r="J68" s="61"/>
    </row>
    <row r="69" spans="2:10">
      <c r="B69" s="378" t="s">
        <v>260</v>
      </c>
      <c r="C69" s="376" t="s">
        <v>11</v>
      </c>
      <c r="D69" s="168">
        <v>0</v>
      </c>
      <c r="E69" s="379">
        <v>0</v>
      </c>
      <c r="J69" s="61"/>
    </row>
    <row r="70" spans="2:10">
      <c r="B70" s="375" t="s">
        <v>28</v>
      </c>
      <c r="C70" s="376" t="s">
        <v>47</v>
      </c>
      <c r="D70" s="168">
        <v>0</v>
      </c>
      <c r="E70" s="377">
        <v>0</v>
      </c>
      <c r="J70" s="61"/>
    </row>
    <row r="71" spans="2:10">
      <c r="B71" s="369" t="s">
        <v>30</v>
      </c>
      <c r="C71" s="370" t="s">
        <v>48</v>
      </c>
      <c r="D71" s="371">
        <v>300669329.27999997</v>
      </c>
      <c r="E71" s="372">
        <f>E72</f>
        <v>1.0008442952837382</v>
      </c>
      <c r="J71" s="61"/>
    </row>
    <row r="72" spans="2:10">
      <c r="B72" s="369" t="s">
        <v>261</v>
      </c>
      <c r="C72" s="370" t="s">
        <v>262</v>
      </c>
      <c r="D72" s="371">
        <v>300669329.27999997</v>
      </c>
      <c r="E72" s="372">
        <f>D72/E21</f>
        <v>1.0008442952837382</v>
      </c>
      <c r="J72" s="61"/>
    </row>
    <row r="73" spans="2:10">
      <c r="B73" s="369" t="s">
        <v>263</v>
      </c>
      <c r="C73" s="370" t="s">
        <v>264</v>
      </c>
      <c r="D73" s="371">
        <v>0</v>
      </c>
      <c r="E73" s="372">
        <v>0</v>
      </c>
      <c r="J73" s="61"/>
    </row>
    <row r="74" spans="2:10">
      <c r="B74" s="369" t="s">
        <v>32</v>
      </c>
      <c r="C74" s="370" t="s">
        <v>113</v>
      </c>
      <c r="D74" s="371">
        <v>0</v>
      </c>
      <c r="E74" s="372">
        <v>0</v>
      </c>
      <c r="J74" s="61"/>
    </row>
    <row r="75" spans="2:10">
      <c r="B75" s="369" t="s">
        <v>265</v>
      </c>
      <c r="C75" s="370" t="s">
        <v>266</v>
      </c>
      <c r="D75" s="371">
        <v>0</v>
      </c>
      <c r="E75" s="372">
        <v>0</v>
      </c>
      <c r="J75" s="61"/>
    </row>
    <row r="76" spans="2:10">
      <c r="B76" s="369" t="s">
        <v>267</v>
      </c>
      <c r="C76" s="370" t="s">
        <v>268</v>
      </c>
      <c r="D76" s="371">
        <v>0</v>
      </c>
      <c r="E76" s="372">
        <v>0</v>
      </c>
      <c r="J76" s="61"/>
    </row>
    <row r="77" spans="2:10">
      <c r="B77" s="369" t="s">
        <v>269</v>
      </c>
      <c r="C77" s="370" t="s">
        <v>270</v>
      </c>
      <c r="D77" s="371">
        <v>0</v>
      </c>
      <c r="E77" s="372">
        <v>0</v>
      </c>
      <c r="J77" s="61"/>
    </row>
    <row r="78" spans="2:10">
      <c r="B78" s="369" t="s">
        <v>271</v>
      </c>
      <c r="C78" s="370" t="s">
        <v>272</v>
      </c>
      <c r="D78" s="371">
        <v>0</v>
      </c>
      <c r="E78" s="372">
        <v>0</v>
      </c>
      <c r="J78" s="61"/>
    </row>
    <row r="79" spans="2:10">
      <c r="B79" s="369" t="s">
        <v>273</v>
      </c>
      <c r="C79" s="370" t="s">
        <v>274</v>
      </c>
      <c r="D79" s="371">
        <v>0</v>
      </c>
      <c r="E79" s="372">
        <v>0</v>
      </c>
    </row>
    <row r="80" spans="2:10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111052.45</v>
      </c>
      <c r="E87" s="377">
        <f>D87/E21</f>
        <v>3.6966261682207382E-4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42.94</v>
      </c>
      <c r="E89" s="306">
        <f>D89/E21</f>
        <v>1.4293527757685535E-7</v>
      </c>
    </row>
    <row r="90" spans="2:5">
      <c r="B90" s="107" t="s">
        <v>59</v>
      </c>
      <c r="C90" s="97" t="s">
        <v>62</v>
      </c>
      <c r="D90" s="98">
        <v>77269.959999999992</v>
      </c>
      <c r="E90" s="99">
        <f>D90/E21</f>
        <v>2.5721013462860992E-4</v>
      </c>
    </row>
    <row r="91" spans="2:5">
      <c r="B91" s="108" t="s">
        <v>61</v>
      </c>
      <c r="C91" s="15" t="s">
        <v>64</v>
      </c>
      <c r="D91" s="16">
        <v>442004.9</v>
      </c>
      <c r="E91" s="17">
        <f>D91/E21</f>
        <v>1.4713109704664695E-3</v>
      </c>
    </row>
    <row r="92" spans="2:5">
      <c r="B92" s="380" t="s">
        <v>63</v>
      </c>
      <c r="C92" s="381" t="s">
        <v>65</v>
      </c>
      <c r="D92" s="382">
        <f>D58+D89+D90-D91+D87</f>
        <v>300415689.72999996</v>
      </c>
      <c r="E92" s="306">
        <f>E58+E89+E90-E91+E87</f>
        <v>0.99999999999999989</v>
      </c>
    </row>
    <row r="93" spans="2:5">
      <c r="B93" s="375" t="s">
        <v>3</v>
      </c>
      <c r="C93" s="376" t="s">
        <v>66</v>
      </c>
      <c r="D93" s="168">
        <f>D92</f>
        <v>300415689.72999996</v>
      </c>
      <c r="E93" s="377">
        <f>E92</f>
        <v>0.99999999999999989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999999999999995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Arkusz2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14062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3022483.4000000004</v>
      </c>
      <c r="E11" s="238">
        <f>SUM(E12:E14)</f>
        <v>2996248.1399999997</v>
      </c>
    </row>
    <row r="12" spans="2:12">
      <c r="B12" s="124" t="s">
        <v>3</v>
      </c>
      <c r="C12" s="169" t="s">
        <v>4</v>
      </c>
      <c r="D12" s="239">
        <v>3009900.74</v>
      </c>
      <c r="E12" s="240">
        <v>2984032.09</v>
      </c>
      <c r="G12" s="56"/>
    </row>
    <row r="13" spans="2:12">
      <c r="B13" s="124" t="s">
        <v>5</v>
      </c>
      <c r="C13" s="169" t="s">
        <v>6</v>
      </c>
      <c r="D13" s="241">
        <v>4082.66</v>
      </c>
      <c r="E13" s="301">
        <v>4916.05</v>
      </c>
      <c r="H13" s="61"/>
    </row>
    <row r="14" spans="2:12">
      <c r="B14" s="124" t="s">
        <v>7</v>
      </c>
      <c r="C14" s="169" t="s">
        <v>9</v>
      </c>
      <c r="D14" s="241">
        <v>8500</v>
      </c>
      <c r="E14" s="301">
        <v>7300</v>
      </c>
      <c r="G14" s="56"/>
      <c r="H14" s="61"/>
    </row>
    <row r="15" spans="2:12">
      <c r="B15" s="124" t="s">
        <v>101</v>
      </c>
      <c r="C15" s="169" t="s">
        <v>10</v>
      </c>
      <c r="D15" s="241">
        <v>8500</v>
      </c>
      <c r="E15" s="301">
        <v>7300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5046.5</v>
      </c>
      <c r="E17" s="303">
        <f>E18</f>
        <v>5320.64</v>
      </c>
      <c r="H17" s="61"/>
    </row>
    <row r="18" spans="2:11">
      <c r="B18" s="124" t="s">
        <v>3</v>
      </c>
      <c r="C18" s="169" t="s">
        <v>10</v>
      </c>
      <c r="D18" s="242">
        <v>5046.5</v>
      </c>
      <c r="E18" s="302">
        <v>5320.64</v>
      </c>
      <c r="H18" s="61"/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3017436.9000000004</v>
      </c>
      <c r="E21" s="246">
        <f>E11-E17</f>
        <v>2990927.4999999995</v>
      </c>
      <c r="F21" s="66"/>
      <c r="G21" s="66"/>
      <c r="H21" s="117"/>
      <c r="J21" s="160"/>
      <c r="K21" s="56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3501246.67</v>
      </c>
      <c r="E26" s="248">
        <v>3017436.9</v>
      </c>
      <c r="G26" s="63"/>
    </row>
    <row r="27" spans="2:11">
      <c r="B27" s="8" t="s">
        <v>16</v>
      </c>
      <c r="C27" s="9" t="s">
        <v>106</v>
      </c>
      <c r="D27" s="249">
        <v>-441577.69999999995</v>
      </c>
      <c r="E27" s="232">
        <v>-155465.5</v>
      </c>
      <c r="F27" s="61"/>
      <c r="G27" s="172"/>
      <c r="H27" s="172"/>
      <c r="I27" s="61"/>
      <c r="J27" s="63"/>
    </row>
    <row r="28" spans="2:11">
      <c r="B28" s="8" t="s">
        <v>17</v>
      </c>
      <c r="C28" s="9" t="s">
        <v>18</v>
      </c>
      <c r="D28" s="249">
        <v>42.83</v>
      </c>
      <c r="E28" s="233">
        <v>0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42.83</v>
      </c>
      <c r="E29" s="234">
        <v>0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441620.52999999997</v>
      </c>
      <c r="E32" s="233">
        <v>155465.5</v>
      </c>
      <c r="F32" s="61"/>
      <c r="G32" s="172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239686.07</v>
      </c>
      <c r="E33" s="234">
        <v>90440.92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140502.37</v>
      </c>
      <c r="E34" s="234">
        <v>26720.15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43686.239999999998</v>
      </c>
      <c r="E35" s="234">
        <v>38276.97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17745.849999999999</v>
      </c>
      <c r="E39" s="235">
        <v>27.46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-42232.07</v>
      </c>
      <c r="E40" s="253">
        <v>128956.1</v>
      </c>
      <c r="G40" s="63"/>
      <c r="H40" s="196"/>
    </row>
    <row r="41" spans="2:10" ht="13.5" thickBot="1">
      <c r="B41" s="82" t="s">
        <v>36</v>
      </c>
      <c r="C41" s="83" t="s">
        <v>37</v>
      </c>
      <c r="D41" s="254">
        <v>3017436.9</v>
      </c>
      <c r="E41" s="246">
        <v>2990927.5</v>
      </c>
      <c r="F41" s="66"/>
      <c r="G41" s="63"/>
      <c r="H41" s="172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368338.61145500001</v>
      </c>
      <c r="E47" s="204">
        <v>320947.92085499997</v>
      </c>
      <c r="G47" s="61"/>
    </row>
    <row r="48" spans="2:10">
      <c r="B48" s="136" t="s">
        <v>5</v>
      </c>
      <c r="C48" s="134" t="s">
        <v>40</v>
      </c>
      <c r="D48" s="220">
        <v>320947.92085499997</v>
      </c>
      <c r="E48" s="204">
        <v>304829.08717100002</v>
      </c>
      <c r="G48" s="61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9.5055110000000003</v>
      </c>
      <c r="E50" s="204">
        <v>9.4016400000000004</v>
      </c>
      <c r="G50" s="123"/>
    </row>
    <row r="51" spans="2:7">
      <c r="B51" s="135" t="s">
        <v>5</v>
      </c>
      <c r="C51" s="125" t="s">
        <v>109</v>
      </c>
      <c r="D51" s="220">
        <v>9.0131820000000005</v>
      </c>
      <c r="E51" s="204">
        <v>9.4016000000000002</v>
      </c>
      <c r="G51" s="123"/>
    </row>
    <row r="52" spans="2:7" ht="12.75" customHeight="1">
      <c r="B52" s="135" t="s">
        <v>7</v>
      </c>
      <c r="C52" s="125" t="s">
        <v>110</v>
      </c>
      <c r="D52" s="220">
        <v>9.5612549999999992</v>
      </c>
      <c r="E52" s="204">
        <v>9.8743009999999991</v>
      </c>
    </row>
    <row r="53" spans="2:7" ht="13.5" thickBot="1">
      <c r="B53" s="137" t="s">
        <v>8</v>
      </c>
      <c r="C53" s="138" t="s">
        <v>40</v>
      </c>
      <c r="D53" s="219">
        <v>9.4016400000000004</v>
      </c>
      <c r="E53" s="191">
        <v>9.8118180000000006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6.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2984032.09</v>
      </c>
      <c r="E58" s="22">
        <f>D58/E21</f>
        <v>0.99769455795902784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  <c r="G68" s="61"/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2984032.09</v>
      </c>
      <c r="E71" s="372">
        <f>E72</f>
        <v>0.99769455795902784</v>
      </c>
    </row>
    <row r="72" spans="2:7">
      <c r="B72" s="369" t="s">
        <v>261</v>
      </c>
      <c r="C72" s="370" t="s">
        <v>262</v>
      </c>
      <c r="D72" s="371">
        <v>2984032.09</v>
      </c>
      <c r="E72" s="372">
        <f>D72/E21</f>
        <v>0.99769455795902784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4916.05</v>
      </c>
      <c r="E89" s="306">
        <f>D89/E21</f>
        <v>1.6436540170231479E-3</v>
      </c>
    </row>
    <row r="90" spans="2:5">
      <c r="B90" s="107" t="s">
        <v>59</v>
      </c>
      <c r="C90" s="97" t="s">
        <v>62</v>
      </c>
      <c r="D90" s="98">
        <v>7300</v>
      </c>
      <c r="E90" s="99">
        <f>D90/E21</f>
        <v>2.4407144606480771E-3</v>
      </c>
    </row>
    <row r="91" spans="2:5">
      <c r="B91" s="108" t="s">
        <v>61</v>
      </c>
      <c r="C91" s="15" t="s">
        <v>64</v>
      </c>
      <c r="D91" s="16">
        <v>5320.64</v>
      </c>
      <c r="E91" s="17">
        <f>D91/E21</f>
        <v>1.7789264366989842E-3</v>
      </c>
    </row>
    <row r="92" spans="2:5">
      <c r="B92" s="380" t="s">
        <v>63</v>
      </c>
      <c r="C92" s="381" t="s">
        <v>65</v>
      </c>
      <c r="D92" s="382">
        <f>D58+D89+D90-D91+D87</f>
        <v>2990927.4999999995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2990927.4999999995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47244094488188981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Arkusz3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95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5880462.7400000002</v>
      </c>
      <c r="E11" s="238">
        <f>SUM(E12:E14)</f>
        <v>3154614.39</v>
      </c>
    </row>
    <row r="12" spans="2:12">
      <c r="B12" s="124" t="s">
        <v>3</v>
      </c>
      <c r="C12" s="169" t="s">
        <v>4</v>
      </c>
      <c r="D12" s="239">
        <v>5855816.5899999999</v>
      </c>
      <c r="E12" s="240">
        <v>3141601.91</v>
      </c>
      <c r="G12" s="56"/>
      <c r="H12" s="61"/>
    </row>
    <row r="13" spans="2:12">
      <c r="B13" s="124" t="s">
        <v>5</v>
      </c>
      <c r="C13" s="169" t="s">
        <v>6</v>
      </c>
      <c r="D13" s="241">
        <v>12646.24</v>
      </c>
      <c r="E13" s="301">
        <v>8227.14</v>
      </c>
      <c r="H13" s="61"/>
    </row>
    <row r="14" spans="2:12">
      <c r="B14" s="124" t="s">
        <v>7</v>
      </c>
      <c r="C14" s="169" t="s">
        <v>9</v>
      </c>
      <c r="D14" s="241">
        <v>11999.91</v>
      </c>
      <c r="E14" s="301">
        <f>E15</f>
        <v>4785.34</v>
      </c>
      <c r="G14" s="56"/>
      <c r="H14" s="61"/>
    </row>
    <row r="15" spans="2:12">
      <c r="B15" s="124" t="s">
        <v>101</v>
      </c>
      <c r="C15" s="169" t="s">
        <v>10</v>
      </c>
      <c r="D15" s="241">
        <v>11999.91</v>
      </c>
      <c r="E15" s="301">
        <v>4785.34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9592.07</v>
      </c>
      <c r="E17" s="303">
        <f>E18</f>
        <v>5372.73</v>
      </c>
      <c r="H17" s="61"/>
    </row>
    <row r="18" spans="2:11">
      <c r="B18" s="124" t="s">
        <v>3</v>
      </c>
      <c r="C18" s="169" t="s">
        <v>10</v>
      </c>
      <c r="D18" s="242">
        <v>9592.07</v>
      </c>
      <c r="E18" s="302">
        <v>5372.73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5870870.6699999999</v>
      </c>
      <c r="E21" s="246">
        <f>E11-E17</f>
        <v>3149241.66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6419288.8200000003</v>
      </c>
      <c r="E26" s="248">
        <v>5870870.6699999999</v>
      </c>
      <c r="G26" s="63"/>
    </row>
    <row r="27" spans="2:11">
      <c r="B27" s="8" t="s">
        <v>16</v>
      </c>
      <c r="C27" s="9" t="s">
        <v>106</v>
      </c>
      <c r="D27" s="249">
        <v>-284073.38</v>
      </c>
      <c r="E27" s="232">
        <v>-3141914.78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36.69</v>
      </c>
      <c r="E28" s="233">
        <v>111.62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111.62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36.69</v>
      </c>
      <c r="E31" s="234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284110.07</v>
      </c>
      <c r="E32" s="233">
        <v>3142026.4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257239.83000000002</v>
      </c>
      <c r="E33" s="234">
        <v>3039162.87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3228.86</v>
      </c>
      <c r="E34" s="234">
        <v>78295.13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23641.38</v>
      </c>
      <c r="E35" s="234">
        <v>14908.84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9659.56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-264344.77</v>
      </c>
      <c r="E40" s="253">
        <v>420285.77</v>
      </c>
      <c r="G40" s="63"/>
    </row>
    <row r="41" spans="2:10" ht="13.5" thickBot="1">
      <c r="B41" s="82" t="s">
        <v>36</v>
      </c>
      <c r="C41" s="83" t="s">
        <v>37</v>
      </c>
      <c r="D41" s="254">
        <v>5870870.6699999999</v>
      </c>
      <c r="E41" s="246">
        <v>3149241.66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625057.92188000004</v>
      </c>
      <c r="E47" s="204">
        <v>595753.82068500004</v>
      </c>
      <c r="G47" s="61"/>
    </row>
    <row r="48" spans="2:10">
      <c r="B48" s="136" t="s">
        <v>5</v>
      </c>
      <c r="C48" s="134" t="s">
        <v>40</v>
      </c>
      <c r="D48" s="220">
        <v>595753.82068500004</v>
      </c>
      <c r="E48" s="204">
        <v>290660.57676883979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10.269909999999999</v>
      </c>
      <c r="E50" s="204">
        <v>9.8545250000000006</v>
      </c>
      <c r="G50" s="123"/>
    </row>
    <row r="51" spans="2:7">
      <c r="B51" s="135" t="s">
        <v>5</v>
      </c>
      <c r="C51" s="125" t="s">
        <v>109</v>
      </c>
      <c r="D51" s="220">
        <v>9.2332579999999993</v>
      </c>
      <c r="E51" s="204">
        <v>9.8545250000000006</v>
      </c>
      <c r="G51" s="123"/>
    </row>
    <row r="52" spans="2:7" ht="12.75" customHeight="1">
      <c r="B52" s="135" t="s">
        <v>7</v>
      </c>
      <c r="C52" s="125" t="s">
        <v>110</v>
      </c>
      <c r="D52" s="220">
        <v>10.268840000000001</v>
      </c>
      <c r="E52" s="204">
        <v>10.855623999999999</v>
      </c>
    </row>
    <row r="53" spans="2:7" ht="13.5" thickBot="1">
      <c r="B53" s="137" t="s">
        <v>8</v>
      </c>
      <c r="C53" s="138" t="s">
        <v>40</v>
      </c>
      <c r="D53" s="219">
        <v>9.8545250000000006</v>
      </c>
      <c r="E53" s="224">
        <v>10.8347739999999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3141601.91</v>
      </c>
      <c r="E58" s="22">
        <f>D58/E21</f>
        <v>0.99757409852122936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  <c r="G66" s="61"/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3141601.91</v>
      </c>
      <c r="E71" s="372">
        <f>E72</f>
        <v>0.99757409852122936</v>
      </c>
    </row>
    <row r="72" spans="2:7">
      <c r="B72" s="369" t="s">
        <v>261</v>
      </c>
      <c r="C72" s="370" t="s">
        <v>262</v>
      </c>
      <c r="D72" s="371">
        <v>3141601.91</v>
      </c>
      <c r="E72" s="372">
        <f>D72/E21</f>
        <v>0.99757409852122936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8227.14</v>
      </c>
      <c r="E89" s="306">
        <f>D89/E21</f>
        <v>2.6124193975002857E-3</v>
      </c>
    </row>
    <row r="90" spans="2:5">
      <c r="B90" s="107" t="s">
        <v>59</v>
      </c>
      <c r="C90" s="97" t="s">
        <v>62</v>
      </c>
      <c r="D90" s="98">
        <v>4785.34</v>
      </c>
      <c r="E90" s="99">
        <f>D90/E21</f>
        <v>1.5195213694715317E-3</v>
      </c>
    </row>
    <row r="91" spans="2:5">
      <c r="B91" s="108" t="s">
        <v>61</v>
      </c>
      <c r="C91" s="15" t="s">
        <v>64</v>
      </c>
      <c r="D91" s="16">
        <v>5372.73</v>
      </c>
      <c r="E91" s="17">
        <f>D91/E21</f>
        <v>1.7060392882012106E-3</v>
      </c>
    </row>
    <row r="92" spans="2:5">
      <c r="B92" s="380" t="s">
        <v>63</v>
      </c>
      <c r="C92" s="381" t="s">
        <v>65</v>
      </c>
      <c r="D92" s="382">
        <f>D58+D89+D90-D91+D87</f>
        <v>3149241.66</v>
      </c>
      <c r="E92" s="306">
        <f>E58+E89+E90-E91+E87</f>
        <v>0.99999999999999989</v>
      </c>
    </row>
    <row r="93" spans="2:5">
      <c r="B93" s="375" t="s">
        <v>3</v>
      </c>
      <c r="C93" s="376" t="s">
        <v>66</v>
      </c>
      <c r="D93" s="168">
        <f>D92</f>
        <v>3149241.66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118110236220474" right="0.74803149606299213" top="0.51181102362204722" bottom="0.62992125984251968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Arkusz31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8.4257812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21" t="s">
        <v>104</v>
      </c>
      <c r="D11" s="237">
        <v>5973837.6899999995</v>
      </c>
      <c r="E11" s="238">
        <f>SUM(E12:E14)</f>
        <v>6461744.1100000003</v>
      </c>
      <c r="H11" s="61"/>
    </row>
    <row r="12" spans="2:12">
      <c r="B12" s="89" t="s">
        <v>3</v>
      </c>
      <c r="C12" s="144" t="s">
        <v>4</v>
      </c>
      <c r="D12" s="239">
        <v>5948615.1299999999</v>
      </c>
      <c r="E12" s="240">
        <v>6435258.71</v>
      </c>
      <c r="G12" s="56"/>
      <c r="H12" s="61"/>
    </row>
    <row r="13" spans="2:12">
      <c r="B13" s="89" t="s">
        <v>5</v>
      </c>
      <c r="C13" s="144" t="s">
        <v>6</v>
      </c>
      <c r="D13" s="241">
        <v>8222.56</v>
      </c>
      <c r="E13" s="301">
        <v>11585.41</v>
      </c>
      <c r="H13" s="61"/>
    </row>
    <row r="14" spans="2:12">
      <c r="B14" s="89" t="s">
        <v>7</v>
      </c>
      <c r="C14" s="144" t="s">
        <v>9</v>
      </c>
      <c r="D14" s="241">
        <v>17000</v>
      </c>
      <c r="E14" s="301">
        <f>E15</f>
        <v>14899.99</v>
      </c>
      <c r="G14" s="56"/>
      <c r="H14" s="61"/>
    </row>
    <row r="15" spans="2:12">
      <c r="B15" s="89" t="s">
        <v>101</v>
      </c>
      <c r="C15" s="144" t="s">
        <v>10</v>
      </c>
      <c r="D15" s="241">
        <v>17000</v>
      </c>
      <c r="E15" s="301">
        <v>14899.99</v>
      </c>
      <c r="H15" s="61"/>
    </row>
    <row r="16" spans="2:12">
      <c r="B16" s="90" t="s">
        <v>102</v>
      </c>
      <c r="C16" s="145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10322.93</v>
      </c>
      <c r="E17" s="303">
        <f>E18</f>
        <v>11758.13</v>
      </c>
    </row>
    <row r="18" spans="2:11">
      <c r="B18" s="89" t="s">
        <v>3</v>
      </c>
      <c r="C18" s="144" t="s">
        <v>10</v>
      </c>
      <c r="D18" s="242">
        <v>10322.93</v>
      </c>
      <c r="E18" s="302">
        <v>11758.13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5963514.7599999998</v>
      </c>
      <c r="E21" s="246">
        <f>E11-E17</f>
        <v>6449985.9800000004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6860946.2300000004</v>
      </c>
      <c r="E26" s="248">
        <v>5963514.7599999998</v>
      </c>
      <c r="G26" s="63"/>
    </row>
    <row r="27" spans="2:11">
      <c r="B27" s="8" t="s">
        <v>16</v>
      </c>
      <c r="C27" s="9" t="s">
        <v>106</v>
      </c>
      <c r="D27" s="249">
        <v>-888012.73</v>
      </c>
      <c r="E27" s="232">
        <v>-328169.82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85.64</v>
      </c>
      <c r="E28" s="233">
        <v>3336.9900000000002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85.64</v>
      </c>
      <c r="E29" s="234">
        <v>151.19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0</v>
      </c>
      <c r="E31" s="234">
        <v>3185.8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888098.37</v>
      </c>
      <c r="E32" s="233">
        <v>331506.81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606815.12</v>
      </c>
      <c r="E33" s="234">
        <v>211009.19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165894.58000000002</v>
      </c>
      <c r="E34" s="234">
        <v>37473.660000000003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94863.540000000008</v>
      </c>
      <c r="E35" s="234">
        <v>83023.960000000006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20525.13</v>
      </c>
      <c r="E39" s="235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-9418.74</v>
      </c>
      <c r="E40" s="253">
        <v>814641.04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5963514.7599999998</v>
      </c>
      <c r="E41" s="246">
        <v>6449985.9799999995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758699.21763700002</v>
      </c>
      <c r="E47" s="204">
        <v>658131.06911799998</v>
      </c>
      <c r="G47" s="61"/>
    </row>
    <row r="48" spans="2:10">
      <c r="B48" s="101" t="s">
        <v>5</v>
      </c>
      <c r="C48" s="11" t="s">
        <v>40</v>
      </c>
      <c r="D48" s="220">
        <v>658131.0691180001</v>
      </c>
      <c r="E48" s="204">
        <v>624201.42351600004</v>
      </c>
      <c r="G48" s="61"/>
      <c r="I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9.0430379999999992</v>
      </c>
      <c r="E50" s="202">
        <v>9.0612870000000001</v>
      </c>
      <c r="G50" s="123"/>
    </row>
    <row r="51" spans="2:7">
      <c r="B51" s="85" t="s">
        <v>5</v>
      </c>
      <c r="C51" s="5" t="s">
        <v>109</v>
      </c>
      <c r="D51" s="220">
        <v>8.5953079999999993</v>
      </c>
      <c r="E51" s="202">
        <v>9.0612870000000001</v>
      </c>
      <c r="G51" s="123"/>
    </row>
    <row r="52" spans="2:7" ht="12.75" customHeight="1">
      <c r="B52" s="85" t="s">
        <v>7</v>
      </c>
      <c r="C52" s="5" t="s">
        <v>110</v>
      </c>
      <c r="D52" s="220">
        <v>9.1393830000000005</v>
      </c>
      <c r="E52" s="202">
        <v>10.36486</v>
      </c>
    </row>
    <row r="53" spans="2:7" ht="13.5" thickBot="1">
      <c r="B53" s="86" t="s">
        <v>8</v>
      </c>
      <c r="C53" s="13" t="s">
        <v>40</v>
      </c>
      <c r="D53" s="219">
        <v>9.0612870000000001</v>
      </c>
      <c r="E53" s="191">
        <v>10.333181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6435258.71</v>
      </c>
      <c r="E58" s="22">
        <f>D58/E21</f>
        <v>0.99771669736249557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7">
      <c r="B65" s="378" t="s">
        <v>101</v>
      </c>
      <c r="C65" s="376" t="s">
        <v>258</v>
      </c>
      <c r="D65" s="168">
        <v>0</v>
      </c>
      <c r="E65" s="379">
        <v>0</v>
      </c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  <c r="G66" s="61"/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6435258.71</v>
      </c>
      <c r="E71" s="372">
        <f>E72</f>
        <v>0.99771669736249557</v>
      </c>
    </row>
    <row r="72" spans="2:7">
      <c r="B72" s="369" t="s">
        <v>261</v>
      </c>
      <c r="C72" s="370" t="s">
        <v>262</v>
      </c>
      <c r="D72" s="371">
        <v>6435258.71</v>
      </c>
      <c r="E72" s="372">
        <f>D72/E21</f>
        <v>0.99771669736249557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11585.41</v>
      </c>
      <c r="E89" s="306">
        <f>D89/E21</f>
        <v>1.7961915011790459E-3</v>
      </c>
    </row>
    <row r="90" spans="2:5">
      <c r="B90" s="107" t="s">
        <v>59</v>
      </c>
      <c r="C90" s="97" t="s">
        <v>62</v>
      </c>
      <c r="D90" s="98">
        <v>14899.99</v>
      </c>
      <c r="E90" s="99">
        <f>D90/E21</f>
        <v>2.3100809902845709E-3</v>
      </c>
    </row>
    <row r="91" spans="2:5">
      <c r="B91" s="108" t="s">
        <v>61</v>
      </c>
      <c r="C91" s="15" t="s">
        <v>64</v>
      </c>
      <c r="D91" s="16">
        <v>11758.13</v>
      </c>
      <c r="E91" s="17">
        <f>D91/E21</f>
        <v>1.8229698539592792E-3</v>
      </c>
    </row>
    <row r="92" spans="2:5">
      <c r="B92" s="380" t="s">
        <v>63</v>
      </c>
      <c r="C92" s="381" t="s">
        <v>65</v>
      </c>
      <c r="D92" s="382">
        <f>D58+D89+D90-D91+D87</f>
        <v>6449985.9800000004</v>
      </c>
      <c r="E92" s="306">
        <f>E58+E89+E90-E91+E87</f>
        <v>0.99999999999999989</v>
      </c>
    </row>
    <row r="93" spans="2:5">
      <c r="B93" s="375" t="s">
        <v>3</v>
      </c>
      <c r="C93" s="376" t="s">
        <v>66</v>
      </c>
      <c r="D93" s="168">
        <f>D92</f>
        <v>6449985.9800000004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Header>&amp;C&amp;"Calibri"&amp;10&amp;K000000Confidential&amp;1#</oddHeader>
  </headerFooter>
  <rowBreaks count="1" manualBreakCount="1">
    <brk id="74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Arkusz34"/>
  <dimension ref="A1:L95"/>
  <sheetViews>
    <sheetView zoomScale="80" zoomScaleNormal="80" workbookViewId="0">
      <selection activeCell="F91" sqref="F91:G91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78333.600000000006</v>
      </c>
      <c r="E11" s="238">
        <v>0</v>
      </c>
    </row>
    <row r="12" spans="2:12">
      <c r="B12" s="124" t="s">
        <v>3</v>
      </c>
      <c r="C12" s="125" t="s">
        <v>4</v>
      </c>
      <c r="D12" s="239">
        <v>78333.600000000006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78333.600000000006</v>
      </c>
      <c r="E21" s="246">
        <v>0</v>
      </c>
      <c r="F21" s="66"/>
      <c r="G21" s="66"/>
      <c r="H21" s="117"/>
      <c r="J21" s="160"/>
      <c r="K21" s="56"/>
    </row>
    <row r="22" spans="2:11" ht="12" customHeight="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85904.26</v>
      </c>
      <c r="E26" s="308">
        <v>78333.600000000006</v>
      </c>
      <c r="G26" s="63"/>
    </row>
    <row r="27" spans="2:11">
      <c r="B27" s="8" t="s">
        <v>16</v>
      </c>
      <c r="C27" s="9" t="s">
        <v>106</v>
      </c>
      <c r="D27" s="309">
        <v>2450.8899999999994</v>
      </c>
      <c r="E27" s="333">
        <v>-93485.25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6767.2</v>
      </c>
      <c r="E28" s="334">
        <v>4027.8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6767.2</v>
      </c>
      <c r="E29" s="335">
        <v>4027.8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4316.3100000000004</v>
      </c>
      <c r="E32" s="334">
        <v>97513.05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2777.28</v>
      </c>
      <c r="E33" s="335">
        <v>0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213.53</v>
      </c>
      <c r="E35" s="335">
        <v>127.83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1325.5</v>
      </c>
      <c r="E37" s="335">
        <v>1021.66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96363.56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-10021.549999999999</v>
      </c>
      <c r="E40" s="315">
        <v>15151.65</v>
      </c>
      <c r="G40" s="63"/>
    </row>
    <row r="41" spans="2:10" ht="13.5" thickBot="1">
      <c r="B41" s="82" t="s">
        <v>36</v>
      </c>
      <c r="C41" s="83" t="s">
        <v>37</v>
      </c>
      <c r="D41" s="316">
        <v>78333.599999999991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589.39459999999997</v>
      </c>
      <c r="E47" s="204">
        <v>608.08569999999997</v>
      </c>
      <c r="G47" s="61"/>
    </row>
    <row r="48" spans="2:10">
      <c r="B48" s="136" t="s">
        <v>5</v>
      </c>
      <c r="C48" s="134" t="s">
        <v>40</v>
      </c>
      <c r="D48" s="220">
        <v>608.08569999999997</v>
      </c>
      <c r="E48" s="337">
        <v>0</v>
      </c>
      <c r="G48" s="115"/>
    </row>
    <row r="49" spans="2:7">
      <c r="B49" s="100" t="s">
        <v>22</v>
      </c>
      <c r="C49" s="102" t="s">
        <v>108</v>
      </c>
      <c r="D49" s="221"/>
      <c r="E49" s="64"/>
    </row>
    <row r="50" spans="2:7">
      <c r="B50" s="135" t="s">
        <v>3</v>
      </c>
      <c r="C50" s="125" t="s">
        <v>39</v>
      </c>
      <c r="D50" s="220">
        <v>145.75</v>
      </c>
      <c r="E50" s="64">
        <v>128.82</v>
      </c>
      <c r="G50" s="123"/>
    </row>
    <row r="51" spans="2:7">
      <c r="B51" s="135" t="s">
        <v>5</v>
      </c>
      <c r="C51" s="125" t="s">
        <v>109</v>
      </c>
      <c r="D51" s="220">
        <v>115.94</v>
      </c>
      <c r="E51" s="64">
        <v>128.82</v>
      </c>
      <c r="G51" s="123"/>
    </row>
    <row r="52" spans="2:7">
      <c r="B52" s="135" t="s">
        <v>7</v>
      </c>
      <c r="C52" s="125" t="s">
        <v>110</v>
      </c>
      <c r="D52" s="220">
        <v>147.51</v>
      </c>
      <c r="E52" s="64">
        <v>153.56</v>
      </c>
    </row>
    <row r="53" spans="2:7" ht="13.5" customHeight="1" thickBot="1">
      <c r="B53" s="137" t="s">
        <v>8</v>
      </c>
      <c r="C53" s="138" t="s">
        <v>40</v>
      </c>
      <c r="D53" s="219">
        <v>128.82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692913385826772" right="0.74803149606299213" top="0.55118110236220474" bottom="0.39370078740157483" header="0.51181102362204722" footer="0.51181102362204722"/>
  <pageSetup paperSize="9" scale="70" orientation="portrait" r:id="rId1"/>
  <headerFooter alignWithMargins="0">
    <oddHeader>&amp;C&amp;"Calibri"&amp;10&amp;K000000Confidential&amp;1#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Arkusz3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1.5703125" customWidth="1"/>
    <col min="10" max="10" width="12.140625" customWidth="1"/>
    <col min="11" max="11" width="11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614446.92000000004</v>
      </c>
      <c r="E11" s="238">
        <v>644356.69999999995</v>
      </c>
    </row>
    <row r="12" spans="2:12">
      <c r="B12" s="124" t="s">
        <v>3</v>
      </c>
      <c r="C12" s="125" t="s">
        <v>4</v>
      </c>
      <c r="D12" s="239">
        <v>614446.92000000004</v>
      </c>
      <c r="E12" s="240">
        <v>644356.69999999995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614446.92000000004</v>
      </c>
      <c r="E21" s="246">
        <v>644356.69999999995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1309866.25</v>
      </c>
      <c r="E26" s="308">
        <v>614446.92000000004</v>
      </c>
      <c r="G26" s="63"/>
      <c r="H26" s="167"/>
    </row>
    <row r="27" spans="2:11">
      <c r="B27" s="8" t="s">
        <v>16</v>
      </c>
      <c r="C27" s="9" t="s">
        <v>106</v>
      </c>
      <c r="D27" s="309">
        <v>-706489.28</v>
      </c>
      <c r="E27" s="333">
        <v>-35762.179999999993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6497.54</v>
      </c>
      <c r="E28" s="334">
        <v>4606.41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6497.54</v>
      </c>
      <c r="E29" s="335">
        <v>4606.41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712986.82000000007</v>
      </c>
      <c r="E32" s="334">
        <v>40368.589999999997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695282.3</v>
      </c>
      <c r="E33" s="335">
        <v>28310.31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2080.85</v>
      </c>
      <c r="E35" s="335">
        <v>1821.21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15623.67</v>
      </c>
      <c r="E37" s="335">
        <v>10236.77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0.3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11069.95</v>
      </c>
      <c r="E40" s="315">
        <v>65671.960000000006</v>
      </c>
      <c r="G40" s="63"/>
    </row>
    <row r="41" spans="2:10" ht="13.5" thickBot="1">
      <c r="B41" s="82" t="s">
        <v>36</v>
      </c>
      <c r="C41" s="83" t="s">
        <v>37</v>
      </c>
      <c r="D41" s="316">
        <v>614446.91999999993</v>
      </c>
      <c r="E41" s="283">
        <v>644356.69999999995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7420.9180999999999</v>
      </c>
      <c r="E47" s="110">
        <v>3425.3926000000001</v>
      </c>
      <c r="G47" s="61"/>
    </row>
    <row r="48" spans="2:10">
      <c r="B48" s="136" t="s">
        <v>5</v>
      </c>
      <c r="C48" s="134" t="s">
        <v>40</v>
      </c>
      <c r="D48" s="220">
        <v>3425.3926000000001</v>
      </c>
      <c r="E48" s="337">
        <v>3235.6970000000001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176.51</v>
      </c>
      <c r="E50" s="110">
        <v>179.38</v>
      </c>
      <c r="G50" s="123"/>
    </row>
    <row r="51" spans="2:7">
      <c r="B51" s="135" t="s">
        <v>5</v>
      </c>
      <c r="C51" s="125" t="s">
        <v>109</v>
      </c>
      <c r="D51" s="220">
        <v>174.58</v>
      </c>
      <c r="E51" s="110">
        <v>179.38</v>
      </c>
      <c r="G51" s="123"/>
    </row>
    <row r="52" spans="2:7">
      <c r="B52" s="135" t="s">
        <v>7</v>
      </c>
      <c r="C52" s="125" t="s">
        <v>110</v>
      </c>
      <c r="D52" s="220">
        <v>179.44</v>
      </c>
      <c r="E52" s="110">
        <v>199.15</v>
      </c>
    </row>
    <row r="53" spans="2:7" ht="13.5" customHeight="1" thickBot="1">
      <c r="B53" s="137" t="s">
        <v>8</v>
      </c>
      <c r="C53" s="138" t="s">
        <v>40</v>
      </c>
      <c r="D53" s="219">
        <v>179.38</v>
      </c>
      <c r="E53" s="338">
        <v>199.14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644356.69999999995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644356.69999999995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644356.69999999995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644356.69999999995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644356.69999999995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6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Arkusz3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 customHeight="1">
      <c r="B6" s="348" t="s">
        <v>142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 customHeight="1">
      <c r="B8" s="350" t="s">
        <v>17</v>
      </c>
      <c r="C8" s="350"/>
      <c r="D8" s="350"/>
      <c r="E8" s="350"/>
    </row>
    <row r="9" spans="2:12" ht="16.5" customHeight="1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170098.4</v>
      </c>
      <c r="E11" s="238">
        <v>0</v>
      </c>
    </row>
    <row r="12" spans="2:12">
      <c r="B12" s="124" t="s">
        <v>3</v>
      </c>
      <c r="C12" s="125" t="s">
        <v>4</v>
      </c>
      <c r="D12" s="239">
        <v>170098.4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customHeight="1" thickBot="1">
      <c r="B21" s="353" t="s">
        <v>105</v>
      </c>
      <c r="C21" s="365"/>
      <c r="D21" s="245">
        <v>170098.4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 customHeight="1">
      <c r="B23" s="350" t="s">
        <v>99</v>
      </c>
      <c r="C23" s="350"/>
      <c r="D23" s="350"/>
      <c r="E23" s="350"/>
      <c r="G23" s="61"/>
    </row>
    <row r="24" spans="2:11" ht="15.75" customHeight="1" thickBot="1">
      <c r="B24" s="349" t="s">
        <v>100</v>
      </c>
      <c r="C24" s="349"/>
      <c r="D24" s="349"/>
      <c r="E24" s="349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201929.27</v>
      </c>
      <c r="E26" s="308">
        <v>170098.4</v>
      </c>
      <c r="G26" s="63"/>
    </row>
    <row r="27" spans="2:11">
      <c r="B27" s="8" t="s">
        <v>16</v>
      </c>
      <c r="C27" s="9" t="s">
        <v>106</v>
      </c>
      <c r="D27" s="309">
        <v>-4387.8600000000006</v>
      </c>
      <c r="E27" s="333">
        <v>-211245.79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1669.1</v>
      </c>
      <c r="E28" s="334">
        <v>579.09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1668.28</v>
      </c>
      <c r="E29" s="335">
        <v>579.09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0.82</v>
      </c>
      <c r="E31" s="335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6056.96</v>
      </c>
      <c r="E32" s="334">
        <v>211824.88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2662.23</v>
      </c>
      <c r="E33" s="335">
        <v>9383.2199999999993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332.09000000000003</v>
      </c>
      <c r="E35" s="335">
        <v>196.02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3062.64</v>
      </c>
      <c r="E37" s="335">
        <v>2103.67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200141.97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-27443.01</v>
      </c>
      <c r="E40" s="315">
        <v>41147.39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170098.39999999997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 customHeight="1">
      <c r="B43" s="350" t="s">
        <v>59</v>
      </c>
      <c r="C43" s="350"/>
      <c r="D43" s="350"/>
      <c r="E43" s="350"/>
      <c r="G43" s="61"/>
    </row>
    <row r="44" spans="2:10" ht="18" customHeight="1" thickBot="1">
      <c r="B44" s="349" t="s">
        <v>116</v>
      </c>
      <c r="C44" s="349"/>
      <c r="D44" s="349"/>
      <c r="E44" s="349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1453.4604999999999</v>
      </c>
      <c r="E47" s="206">
        <v>1416.1885</v>
      </c>
      <c r="G47" s="61"/>
    </row>
    <row r="48" spans="2:10">
      <c r="B48" s="136" t="s">
        <v>5</v>
      </c>
      <c r="C48" s="134" t="s">
        <v>40</v>
      </c>
      <c r="D48" s="220">
        <v>1416.1885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21"/>
      <c r="E49" s="207"/>
    </row>
    <row r="50" spans="2:7">
      <c r="B50" s="135" t="s">
        <v>3</v>
      </c>
      <c r="C50" s="125" t="s">
        <v>39</v>
      </c>
      <c r="D50" s="220">
        <v>138.93</v>
      </c>
      <c r="E50" s="340">
        <v>120.11</v>
      </c>
      <c r="G50" s="123"/>
    </row>
    <row r="51" spans="2:7">
      <c r="B51" s="135" t="s">
        <v>5</v>
      </c>
      <c r="C51" s="125" t="s">
        <v>109</v>
      </c>
      <c r="D51" s="220">
        <v>105.16</v>
      </c>
      <c r="E51" s="340">
        <v>120.11</v>
      </c>
      <c r="G51" s="123"/>
    </row>
    <row r="52" spans="2:7">
      <c r="B52" s="135" t="s">
        <v>7</v>
      </c>
      <c r="C52" s="125" t="s">
        <v>110</v>
      </c>
      <c r="D52" s="220">
        <v>142.61000000000001</v>
      </c>
      <c r="E52" s="340">
        <v>149.52000000000001</v>
      </c>
    </row>
    <row r="53" spans="2:7" ht="12.75" customHeight="1" thickBot="1">
      <c r="B53" s="137" t="s">
        <v>8</v>
      </c>
      <c r="C53" s="138" t="s">
        <v>40</v>
      </c>
      <c r="D53" s="219">
        <v>120.11</v>
      </c>
      <c r="E53" s="338">
        <v>0</v>
      </c>
    </row>
    <row r="54" spans="2:7">
      <c r="B54" s="92"/>
      <c r="C54" s="93"/>
      <c r="D54" s="94"/>
      <c r="E54" s="94"/>
    </row>
    <row r="55" spans="2:7" ht="13.5" customHeight="1">
      <c r="B55" s="350" t="s">
        <v>61</v>
      </c>
      <c r="C55" s="350"/>
      <c r="D55" s="350"/>
      <c r="E55" s="350"/>
    </row>
    <row r="56" spans="2:7" ht="14.25" customHeight="1" thickBot="1">
      <c r="B56" s="349" t="s">
        <v>111</v>
      </c>
      <c r="C56" s="349"/>
      <c r="D56" s="349"/>
      <c r="E56" s="349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2" bottom="0.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Arkusz3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224321.85</v>
      </c>
      <c r="E11" s="238">
        <v>495367.78</v>
      </c>
    </row>
    <row r="12" spans="2:12">
      <c r="B12" s="89" t="s">
        <v>3</v>
      </c>
      <c r="C12" s="5" t="s">
        <v>4</v>
      </c>
      <c r="D12" s="239">
        <v>224321.85</v>
      </c>
      <c r="E12" s="240">
        <v>495367.78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2">
      <c r="B17" s="8" t="s">
        <v>12</v>
      </c>
      <c r="C17" s="10" t="s">
        <v>64</v>
      </c>
      <c r="D17" s="243">
        <v>0</v>
      </c>
      <c r="E17" s="267">
        <v>0</v>
      </c>
    </row>
    <row r="18" spans="2:12">
      <c r="B18" s="89" t="s">
        <v>3</v>
      </c>
      <c r="C18" s="5" t="s">
        <v>10</v>
      </c>
      <c r="D18" s="242">
        <v>0</v>
      </c>
      <c r="E18" s="266">
        <v>0</v>
      </c>
    </row>
    <row r="19" spans="2:12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2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2" ht="13.5" thickBot="1">
      <c r="B21" s="357" t="s">
        <v>105</v>
      </c>
      <c r="C21" s="358"/>
      <c r="D21" s="245">
        <v>224321.85</v>
      </c>
      <c r="E21" s="246">
        <v>495367.78</v>
      </c>
      <c r="F21" s="66"/>
      <c r="G21" s="66"/>
      <c r="H21" s="117"/>
      <c r="J21" s="159"/>
      <c r="K21" s="117"/>
      <c r="L21" s="123"/>
    </row>
    <row r="22" spans="2:12">
      <c r="B22" s="3"/>
      <c r="C22" s="6"/>
      <c r="D22" s="7"/>
      <c r="E22" s="7"/>
      <c r="G22" s="61"/>
    </row>
    <row r="23" spans="2:12" ht="13.5">
      <c r="B23" s="350" t="s">
        <v>99</v>
      </c>
      <c r="C23" s="361"/>
      <c r="D23" s="361"/>
      <c r="E23" s="361"/>
      <c r="G23" s="61"/>
    </row>
    <row r="24" spans="2:12" ht="15.75" customHeight="1" thickBot="1">
      <c r="B24" s="349" t="s">
        <v>100</v>
      </c>
      <c r="C24" s="362"/>
      <c r="D24" s="362"/>
      <c r="E24" s="362"/>
    </row>
    <row r="25" spans="2:12" ht="13.5" thickBot="1">
      <c r="B25" s="71"/>
      <c r="C25" s="4" t="s">
        <v>1</v>
      </c>
      <c r="D25" s="198" t="s">
        <v>222</v>
      </c>
      <c r="E25" s="175" t="s">
        <v>244</v>
      </c>
    </row>
    <row r="26" spans="2:12">
      <c r="B26" s="78" t="s">
        <v>14</v>
      </c>
      <c r="C26" s="79" t="s">
        <v>15</v>
      </c>
      <c r="D26" s="307">
        <v>300026.65000000002</v>
      </c>
      <c r="E26" s="308">
        <v>224321.85</v>
      </c>
      <c r="G26" s="63"/>
    </row>
    <row r="27" spans="2:12">
      <c r="B27" s="8" t="s">
        <v>16</v>
      </c>
      <c r="C27" s="9" t="s">
        <v>106</v>
      </c>
      <c r="D27" s="309">
        <v>-4432.7100000000009</v>
      </c>
      <c r="E27" s="333">
        <v>212743.28</v>
      </c>
      <c r="F27" s="61"/>
      <c r="G27" s="173"/>
      <c r="H27" s="172"/>
      <c r="I27" s="61"/>
      <c r="J27" s="63"/>
    </row>
    <row r="28" spans="2:12">
      <c r="B28" s="8" t="s">
        <v>17</v>
      </c>
      <c r="C28" s="9" t="s">
        <v>18</v>
      </c>
      <c r="D28" s="309">
        <v>6032.91</v>
      </c>
      <c r="E28" s="334">
        <v>227555.82</v>
      </c>
      <c r="F28" s="61"/>
      <c r="G28" s="172"/>
      <c r="H28" s="172"/>
      <c r="I28" s="61"/>
      <c r="J28" s="63"/>
    </row>
    <row r="29" spans="2:12">
      <c r="B29" s="87" t="s">
        <v>3</v>
      </c>
      <c r="C29" s="5" t="s">
        <v>19</v>
      </c>
      <c r="D29" s="311">
        <v>6032.91</v>
      </c>
      <c r="E29" s="335">
        <v>6433.4800000000005</v>
      </c>
      <c r="F29" s="61"/>
      <c r="G29" s="172"/>
      <c r="H29" s="172"/>
      <c r="I29" s="61"/>
      <c r="J29" s="63"/>
    </row>
    <row r="30" spans="2:12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2">
      <c r="B31" s="87" t="s">
        <v>7</v>
      </c>
      <c r="C31" s="5" t="s">
        <v>21</v>
      </c>
      <c r="D31" s="311">
        <v>0</v>
      </c>
      <c r="E31" s="335">
        <v>221122.34</v>
      </c>
      <c r="F31" s="61"/>
      <c r="G31" s="172"/>
      <c r="H31" s="172"/>
      <c r="I31" s="61"/>
      <c r="J31" s="63"/>
    </row>
    <row r="32" spans="2:12">
      <c r="B32" s="75" t="s">
        <v>22</v>
      </c>
      <c r="C32" s="10" t="s">
        <v>23</v>
      </c>
      <c r="D32" s="309">
        <v>10465.620000000001</v>
      </c>
      <c r="E32" s="334">
        <v>14812.54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6529.71</v>
      </c>
      <c r="E33" s="335">
        <v>9004.7100000000009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587.21</v>
      </c>
      <c r="E35" s="335">
        <v>686.22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3348.44</v>
      </c>
      <c r="E37" s="335">
        <v>5121.59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0.26</v>
      </c>
      <c r="E39" s="336">
        <v>0.02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-71272.09</v>
      </c>
      <c r="E40" s="315">
        <v>58302.65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224321.85</v>
      </c>
      <c r="E41" s="283">
        <v>495367.78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1457.9263000000001</v>
      </c>
      <c r="E47" s="110">
        <v>1431.0804000000001</v>
      </c>
      <c r="G47" s="61"/>
    </row>
    <row r="48" spans="2:10">
      <c r="B48" s="101" t="s">
        <v>5</v>
      </c>
      <c r="C48" s="11" t="s">
        <v>40</v>
      </c>
      <c r="D48" s="220">
        <v>1431.0804000000001</v>
      </c>
      <c r="E48" s="337">
        <v>2488.9101000000001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205.79</v>
      </c>
      <c r="E50" s="110">
        <v>156.75</v>
      </c>
      <c r="G50" s="123"/>
    </row>
    <row r="51" spans="2:7">
      <c r="B51" s="85" t="s">
        <v>5</v>
      </c>
      <c r="C51" s="5" t="s">
        <v>109</v>
      </c>
      <c r="D51" s="220">
        <v>138.76</v>
      </c>
      <c r="E51" s="110">
        <v>156.75</v>
      </c>
      <c r="G51" s="123"/>
    </row>
    <row r="52" spans="2:7">
      <c r="B52" s="85" t="s">
        <v>7</v>
      </c>
      <c r="C52" s="5" t="s">
        <v>110</v>
      </c>
      <c r="D52" s="220">
        <v>209.9</v>
      </c>
      <c r="E52" s="110">
        <v>202.99</v>
      </c>
    </row>
    <row r="53" spans="2:7" ht="13.5" customHeight="1" thickBot="1">
      <c r="B53" s="86" t="s">
        <v>8</v>
      </c>
      <c r="C53" s="13" t="s">
        <v>40</v>
      </c>
      <c r="D53" s="219">
        <v>156.75</v>
      </c>
      <c r="E53" s="338">
        <v>199.03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495367.78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495367.78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495367.78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495367.78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495367.78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Arkusz3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2606342.94</v>
      </c>
      <c r="E11" s="341">
        <v>2902033.65</v>
      </c>
    </row>
    <row r="12" spans="2:12">
      <c r="B12" s="124" t="s">
        <v>3</v>
      </c>
      <c r="C12" s="125" t="s">
        <v>4</v>
      </c>
      <c r="D12" s="239">
        <v>2606342.94</v>
      </c>
      <c r="E12" s="342">
        <v>2902033.65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2606342.94</v>
      </c>
      <c r="E21" s="246">
        <v>2902033.65</v>
      </c>
      <c r="F21" s="66"/>
      <c r="G21" s="66"/>
      <c r="H21" s="66"/>
      <c r="J21" s="159"/>
      <c r="K21" s="117"/>
    </row>
    <row r="22" spans="2:11">
      <c r="B22" s="3"/>
      <c r="C22" s="6"/>
      <c r="D22" s="7"/>
      <c r="E22" s="7"/>
      <c r="G22" s="61"/>
      <c r="J22" s="197"/>
      <c r="K22" s="197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3074009.43</v>
      </c>
      <c r="E26" s="308">
        <v>2606342.94</v>
      </c>
      <c r="G26" s="63"/>
    </row>
    <row r="27" spans="2:11">
      <c r="B27" s="8" t="s">
        <v>16</v>
      </c>
      <c r="C27" s="9" t="s">
        <v>106</v>
      </c>
      <c r="D27" s="309">
        <v>-514753.22</v>
      </c>
      <c r="E27" s="333">
        <v>49463.320000000065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16224.500000000002</v>
      </c>
      <c r="E28" s="334">
        <v>816828.68</v>
      </c>
      <c r="F28" s="61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16123.800000000001</v>
      </c>
      <c r="E29" s="335">
        <v>20504.93</v>
      </c>
      <c r="F29" s="61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100.7</v>
      </c>
      <c r="E31" s="335">
        <v>796323.75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530977.72</v>
      </c>
      <c r="E32" s="334">
        <v>767365.36</v>
      </c>
      <c r="F32" s="61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470780.49</v>
      </c>
      <c r="E33" s="335">
        <v>718465.3</v>
      </c>
      <c r="F33" s="61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2481.69</v>
      </c>
      <c r="F34" s="61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13266.79</v>
      </c>
      <c r="E35" s="335">
        <v>6031.06</v>
      </c>
      <c r="F35" s="61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46930.44</v>
      </c>
      <c r="E37" s="335">
        <v>40386.76</v>
      </c>
      <c r="F37" s="61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0.55000000000000004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47086.73</v>
      </c>
      <c r="E40" s="315">
        <v>246227.39</v>
      </c>
      <c r="G40" s="63"/>
    </row>
    <row r="41" spans="2:10" ht="13.5" thickBot="1">
      <c r="B41" s="82" t="s">
        <v>36</v>
      </c>
      <c r="C41" s="83" t="s">
        <v>37</v>
      </c>
      <c r="D41" s="316">
        <v>2606342.94</v>
      </c>
      <c r="E41" s="283">
        <v>2902033.65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19541.0936</v>
      </c>
      <c r="E47" s="110">
        <v>16281.5026</v>
      </c>
      <c r="G47" s="61"/>
    </row>
    <row r="48" spans="2:10">
      <c r="B48" s="101" t="s">
        <v>5</v>
      </c>
      <c r="C48" s="11" t="s">
        <v>40</v>
      </c>
      <c r="D48" s="220">
        <v>16281.5026</v>
      </c>
      <c r="E48" s="337">
        <v>16443.048599999998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157.31</v>
      </c>
      <c r="E50" s="110">
        <v>160.08000000000001</v>
      </c>
      <c r="G50" s="123"/>
    </row>
    <row r="51" spans="2:7">
      <c r="B51" s="85" t="s">
        <v>5</v>
      </c>
      <c r="C51" s="5" t="s">
        <v>109</v>
      </c>
      <c r="D51" s="220">
        <v>153.04</v>
      </c>
      <c r="E51" s="110">
        <v>160.08000000000001</v>
      </c>
      <c r="G51" s="123"/>
    </row>
    <row r="52" spans="2:7">
      <c r="B52" s="85" t="s">
        <v>7</v>
      </c>
      <c r="C52" s="5" t="s">
        <v>110</v>
      </c>
      <c r="D52" s="220">
        <v>160.47999999999999</v>
      </c>
      <c r="E52" s="110">
        <v>176.57</v>
      </c>
    </row>
    <row r="53" spans="2:7" ht="12.75" customHeight="1" thickBot="1">
      <c r="B53" s="86" t="s">
        <v>8</v>
      </c>
      <c r="C53" s="13" t="s">
        <v>40</v>
      </c>
      <c r="D53" s="219">
        <v>160.08000000000001</v>
      </c>
      <c r="E53" s="338">
        <v>176.49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2902033.65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2902033.65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2902033.65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2902033.65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2902033.65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56000000000000005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Arkusz3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" customWidth="1"/>
    <col min="9" max="9" width="13.28515625" customWidth="1"/>
    <col min="10" max="10" width="13.5703125" customWidth="1"/>
    <col min="11" max="11" width="17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6121045.2699999996</v>
      </c>
      <c r="E11" s="238">
        <v>5688035.5899999999</v>
      </c>
    </row>
    <row r="12" spans="2:12">
      <c r="B12" s="89" t="s">
        <v>3</v>
      </c>
      <c r="C12" s="5" t="s">
        <v>4</v>
      </c>
      <c r="D12" s="239">
        <v>6121045.2699999996</v>
      </c>
      <c r="E12" s="240">
        <v>5688035.5899999999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6121045.2699999996</v>
      </c>
      <c r="E21" s="246">
        <v>5688035.5899999999</v>
      </c>
      <c r="F21" s="66"/>
      <c r="G21" s="66"/>
      <c r="H21" s="118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8730743.9499999993</v>
      </c>
      <c r="E26" s="308">
        <v>6121045.2699999996</v>
      </c>
      <c r="G26" s="63"/>
      <c r="H26" s="167"/>
    </row>
    <row r="27" spans="2:11">
      <c r="B27" s="8" t="s">
        <v>16</v>
      </c>
      <c r="C27" s="9" t="s">
        <v>106</v>
      </c>
      <c r="D27" s="309">
        <v>-2180679.4300000002</v>
      </c>
      <c r="E27" s="333">
        <v>-1226686.94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28770.98</v>
      </c>
      <c r="E28" s="334">
        <v>91129.38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311">
        <v>0</v>
      </c>
      <c r="E29" s="335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311">
        <v>28770.98</v>
      </c>
      <c r="E31" s="335">
        <v>91129.38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2209450.41</v>
      </c>
      <c r="E32" s="334">
        <v>1317816.3200000001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1134890.1599999999</v>
      </c>
      <c r="E33" s="335">
        <v>708908.17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668264.79</v>
      </c>
      <c r="E34" s="335">
        <v>374209.87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155456.26</v>
      </c>
      <c r="E35" s="335">
        <v>120290.45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138044.09</v>
      </c>
      <c r="E37" s="335">
        <v>114407.83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112795.10999999999</v>
      </c>
      <c r="E39" s="336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-429019.25</v>
      </c>
      <c r="E40" s="315">
        <v>793677.26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6121045.2699999996</v>
      </c>
      <c r="E41" s="283">
        <v>5688035.5899999999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115"/>
      <c r="H45" s="115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62689.336900000002</v>
      </c>
      <c r="E47" s="110">
        <v>45799.066700000003</v>
      </c>
      <c r="G47" s="61"/>
    </row>
    <row r="48" spans="2:10">
      <c r="B48" s="101" t="s">
        <v>5</v>
      </c>
      <c r="C48" s="11" t="s">
        <v>40</v>
      </c>
      <c r="D48" s="220">
        <v>45799.066700000003</v>
      </c>
      <c r="E48" s="337">
        <v>37354.9326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139.27000000000001</v>
      </c>
      <c r="E50" s="110">
        <v>133.65</v>
      </c>
      <c r="G50" s="123"/>
    </row>
    <row r="51" spans="2:7">
      <c r="B51" s="85" t="s">
        <v>5</v>
      </c>
      <c r="C51" s="5" t="s">
        <v>109</v>
      </c>
      <c r="D51" s="220">
        <v>121.59</v>
      </c>
      <c r="E51" s="110">
        <v>133.65</v>
      </c>
      <c r="G51" s="123"/>
    </row>
    <row r="52" spans="2:7">
      <c r="B52" s="85" t="s">
        <v>7</v>
      </c>
      <c r="C52" s="5" t="s">
        <v>110</v>
      </c>
      <c r="D52" s="220">
        <v>139.87</v>
      </c>
      <c r="E52" s="110">
        <v>153.02000000000001</v>
      </c>
    </row>
    <row r="53" spans="2:7" ht="12.75" customHeight="1" thickBot="1">
      <c r="B53" s="86" t="s">
        <v>8</v>
      </c>
      <c r="C53" s="13" t="s">
        <v>40</v>
      </c>
      <c r="D53" s="219">
        <v>133.65</v>
      </c>
      <c r="E53" s="338">
        <v>152.27000000000001</v>
      </c>
      <c r="G53" s="111"/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5688035.5899999999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5688035.5899999999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5688035.5899999999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5688035.5899999999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5688035.5899999999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6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Arkusz4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2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  <c r="L4" s="12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146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95677.37</v>
      </c>
      <c r="E11" s="238">
        <v>0</v>
      </c>
    </row>
    <row r="12" spans="2:12">
      <c r="B12" s="89" t="s">
        <v>3</v>
      </c>
      <c r="C12" s="5" t="s">
        <v>4</v>
      </c>
      <c r="D12" s="239">
        <v>95677.37</v>
      </c>
      <c r="E12" s="240">
        <v>0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95677.37</v>
      </c>
      <c r="E21" s="246">
        <v>0</v>
      </c>
      <c r="F21" s="66"/>
      <c r="G21" s="66"/>
      <c r="H21" s="118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120583.12999999999</v>
      </c>
      <c r="E26" s="308">
        <v>95677.37</v>
      </c>
      <c r="G26" s="63"/>
    </row>
    <row r="27" spans="2:11">
      <c r="B27" s="8" t="s">
        <v>16</v>
      </c>
      <c r="C27" s="9" t="s">
        <v>106</v>
      </c>
      <c r="D27" s="309">
        <v>-2605.58</v>
      </c>
      <c r="E27" s="333">
        <v>-121338.72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247.8</v>
      </c>
      <c r="E28" s="334">
        <v>139.99</v>
      </c>
      <c r="F28" s="61"/>
      <c r="G28" s="61"/>
      <c r="H28" s="172"/>
      <c r="I28" s="61"/>
      <c r="J28" s="63"/>
    </row>
    <row r="29" spans="2:11">
      <c r="B29" s="87" t="s">
        <v>3</v>
      </c>
      <c r="C29" s="5" t="s">
        <v>19</v>
      </c>
      <c r="D29" s="311">
        <v>239.99</v>
      </c>
      <c r="E29" s="335">
        <v>139.99</v>
      </c>
      <c r="F29" s="61"/>
      <c r="G29" s="61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87" t="s">
        <v>7</v>
      </c>
      <c r="C31" s="5" t="s">
        <v>21</v>
      </c>
      <c r="D31" s="311">
        <v>7.81</v>
      </c>
      <c r="E31" s="335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2853.38</v>
      </c>
      <c r="E32" s="334">
        <v>121478.71</v>
      </c>
      <c r="F32" s="61"/>
      <c r="G32" s="6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1808.24</v>
      </c>
      <c r="E33" s="335">
        <v>0</v>
      </c>
      <c r="F33" s="61"/>
      <c r="G33" s="61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35">
        <v>0</v>
      </c>
      <c r="F34" s="61"/>
      <c r="G34" s="61"/>
      <c r="H34" s="172"/>
      <c r="I34" s="61"/>
      <c r="J34" s="63"/>
    </row>
    <row r="35" spans="2:10">
      <c r="B35" s="87" t="s">
        <v>7</v>
      </c>
      <c r="C35" s="5" t="s">
        <v>26</v>
      </c>
      <c r="D35" s="311">
        <v>77.95</v>
      </c>
      <c r="E35" s="335">
        <v>53.33</v>
      </c>
      <c r="F35" s="61"/>
      <c r="G35" s="61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967.19</v>
      </c>
      <c r="E37" s="335">
        <v>821.49</v>
      </c>
      <c r="F37" s="61"/>
      <c r="G37" s="61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</v>
      </c>
      <c r="E39" s="336">
        <v>120603.89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-22300.18</v>
      </c>
      <c r="E40" s="315">
        <v>25661.35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95677.37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115"/>
      <c r="H46" s="115"/>
    </row>
    <row r="47" spans="2:10">
      <c r="B47" s="85" t="s">
        <v>3</v>
      </c>
      <c r="C47" s="5" t="s">
        <v>39</v>
      </c>
      <c r="D47" s="220">
        <v>897.7971</v>
      </c>
      <c r="E47" s="110">
        <v>876.24659999999994</v>
      </c>
      <c r="G47" s="61"/>
    </row>
    <row r="48" spans="2:10">
      <c r="B48" s="101" t="s">
        <v>5</v>
      </c>
      <c r="C48" s="11" t="s">
        <v>40</v>
      </c>
      <c r="D48" s="220">
        <v>876.24659999999994</v>
      </c>
      <c r="E48" s="337">
        <v>0</v>
      </c>
      <c r="G48" s="115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134.31</v>
      </c>
      <c r="E50" s="110">
        <v>109.19</v>
      </c>
      <c r="G50" s="123"/>
    </row>
    <row r="51" spans="2:7">
      <c r="B51" s="85" t="s">
        <v>5</v>
      </c>
      <c r="C51" s="5" t="s">
        <v>109</v>
      </c>
      <c r="D51" s="220">
        <v>92.67</v>
      </c>
      <c r="E51" s="110">
        <v>109.19</v>
      </c>
      <c r="G51" s="123"/>
    </row>
    <row r="52" spans="2:7">
      <c r="B52" s="85" t="s">
        <v>7</v>
      </c>
      <c r="C52" s="5" t="s">
        <v>110</v>
      </c>
      <c r="D52" s="220">
        <v>138.46</v>
      </c>
      <c r="E52" s="110">
        <v>139.07</v>
      </c>
    </row>
    <row r="53" spans="2:7" ht="13.5" customHeight="1" thickBot="1">
      <c r="B53" s="86" t="s">
        <v>8</v>
      </c>
      <c r="C53" s="13" t="s">
        <v>40</v>
      </c>
      <c r="D53" s="219">
        <v>109.19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&amp;C&amp;"Calibri"&amp;10&amp;K000000Confidential&amp;1#</oddHeader>
  </headerFooter>
  <rowBreaks count="1" manualBreakCount="1">
    <brk id="7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N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" customWidth="1"/>
    <col min="11" max="11" width="10.85546875" customWidth="1"/>
    <col min="12" max="12" width="12.42578125" bestFit="1" customWidth="1"/>
    <col min="14" max="14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132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81" t="s">
        <v>222</v>
      </c>
      <c r="E10" s="180" t="s">
        <v>244</v>
      </c>
      <c r="G10" s="61"/>
    </row>
    <row r="11" spans="2:12">
      <c r="B11" s="73" t="s">
        <v>2</v>
      </c>
      <c r="C11" s="106" t="s">
        <v>104</v>
      </c>
      <c r="D11" s="237">
        <v>75290120.889999986</v>
      </c>
      <c r="E11" s="238">
        <f>SUM(E12:E14)</f>
        <v>78738542.379999995</v>
      </c>
      <c r="H11" s="61"/>
    </row>
    <row r="12" spans="2:12">
      <c r="B12" s="124" t="s">
        <v>3</v>
      </c>
      <c r="C12" s="125" t="s">
        <v>4</v>
      </c>
      <c r="D12" s="239">
        <v>75178215.879999995</v>
      </c>
      <c r="E12" s="240">
        <v>78661120.969999999</v>
      </c>
      <c r="G12" s="61"/>
      <c r="H12" s="61"/>
    </row>
    <row r="13" spans="2:12">
      <c r="B13" s="124" t="s">
        <v>5</v>
      </c>
      <c r="C13" s="126" t="s">
        <v>6</v>
      </c>
      <c r="D13" s="241">
        <v>65019.35</v>
      </c>
      <c r="E13" s="301">
        <v>0</v>
      </c>
      <c r="H13" s="61"/>
    </row>
    <row r="14" spans="2:12">
      <c r="B14" s="124" t="s">
        <v>7</v>
      </c>
      <c r="C14" s="126" t="s">
        <v>9</v>
      </c>
      <c r="D14" s="241">
        <v>46885.66</v>
      </c>
      <c r="E14" s="301">
        <v>77421.41</v>
      </c>
      <c r="H14" s="61"/>
    </row>
    <row r="15" spans="2:12">
      <c r="B15" s="124" t="s">
        <v>101</v>
      </c>
      <c r="C15" s="126" t="s">
        <v>10</v>
      </c>
      <c r="D15" s="241">
        <v>46885.66</v>
      </c>
      <c r="E15" s="301">
        <v>77421.41</v>
      </c>
      <c r="H15" s="61"/>
    </row>
    <row r="16" spans="2:12">
      <c r="B16" s="127" t="s">
        <v>102</v>
      </c>
      <c r="C16" s="128" t="s">
        <v>11</v>
      </c>
      <c r="D16" s="242">
        <v>0</v>
      </c>
      <c r="E16" s="302">
        <v>0</v>
      </c>
      <c r="H16" s="61"/>
    </row>
    <row r="17" spans="2:14">
      <c r="B17" s="8" t="s">
        <v>12</v>
      </c>
      <c r="C17" s="10" t="s">
        <v>64</v>
      </c>
      <c r="D17" s="243">
        <v>830481.46</v>
      </c>
      <c r="E17" s="303">
        <f>E18</f>
        <v>125923.21</v>
      </c>
    </row>
    <row r="18" spans="2:14">
      <c r="B18" s="124" t="s">
        <v>3</v>
      </c>
      <c r="C18" s="125" t="s">
        <v>10</v>
      </c>
      <c r="D18" s="242">
        <v>830481.46</v>
      </c>
      <c r="E18" s="302">
        <v>125923.21</v>
      </c>
    </row>
    <row r="19" spans="2:14" ht="15" customHeight="1">
      <c r="B19" s="124" t="s">
        <v>5</v>
      </c>
      <c r="C19" s="126" t="s">
        <v>103</v>
      </c>
      <c r="D19" s="241">
        <v>0</v>
      </c>
      <c r="E19" s="301">
        <v>0</v>
      </c>
    </row>
    <row r="20" spans="2:14" ht="13.5" customHeight="1" thickBot="1">
      <c r="B20" s="129" t="s">
        <v>7</v>
      </c>
      <c r="C20" s="130" t="s">
        <v>13</v>
      </c>
      <c r="D20" s="244">
        <v>0</v>
      </c>
      <c r="E20" s="304">
        <v>0</v>
      </c>
      <c r="N20" s="61"/>
    </row>
    <row r="21" spans="2:14" ht="13.5" thickBot="1">
      <c r="B21" s="357" t="s">
        <v>105</v>
      </c>
      <c r="C21" s="358"/>
      <c r="D21" s="245">
        <v>74459639.429999992</v>
      </c>
      <c r="E21" s="246">
        <f>E11-E17</f>
        <v>78612619.170000002</v>
      </c>
      <c r="F21" s="66"/>
      <c r="G21" s="66"/>
      <c r="H21" s="117"/>
      <c r="J21" s="159"/>
      <c r="K21" s="117"/>
    </row>
    <row r="22" spans="2:14">
      <c r="B22" s="3"/>
      <c r="C22" s="6"/>
      <c r="D22" s="7"/>
      <c r="E22" s="7"/>
      <c r="G22" s="61"/>
    </row>
    <row r="23" spans="2:14" ht="13.5">
      <c r="B23" s="350" t="s">
        <v>99</v>
      </c>
      <c r="C23" s="359"/>
      <c r="D23" s="359"/>
      <c r="E23" s="359"/>
      <c r="G23" s="61"/>
    </row>
    <row r="24" spans="2:14" ht="15.75" customHeight="1" thickBot="1">
      <c r="B24" s="349" t="s">
        <v>100</v>
      </c>
      <c r="C24" s="360"/>
      <c r="D24" s="360"/>
      <c r="E24" s="360"/>
    </row>
    <row r="25" spans="2:14" ht="13.5" thickBot="1">
      <c r="B25" s="71"/>
      <c r="C25" s="131" t="s">
        <v>1</v>
      </c>
      <c r="D25" s="198" t="s">
        <v>222</v>
      </c>
      <c r="E25" s="175" t="s">
        <v>244</v>
      </c>
    </row>
    <row r="26" spans="2:14">
      <c r="B26" s="78" t="s">
        <v>14</v>
      </c>
      <c r="C26" s="79" t="s">
        <v>15</v>
      </c>
      <c r="D26" s="307">
        <v>79710266.879999995</v>
      </c>
      <c r="E26" s="308">
        <v>74459639.430000007</v>
      </c>
      <c r="G26" s="63"/>
    </row>
    <row r="27" spans="2:14">
      <c r="B27" s="8" t="s">
        <v>16</v>
      </c>
      <c r="C27" s="9" t="s">
        <v>106</v>
      </c>
      <c r="D27" s="309">
        <v>-5843279.2200000007</v>
      </c>
      <c r="E27" s="310">
        <v>-3935146.4699999988</v>
      </c>
      <c r="F27" s="61"/>
      <c r="G27" s="112"/>
      <c r="H27" s="172"/>
      <c r="I27" s="172"/>
      <c r="J27" s="112"/>
    </row>
    <row r="28" spans="2:14">
      <c r="B28" s="8" t="s">
        <v>17</v>
      </c>
      <c r="C28" s="9" t="s">
        <v>18</v>
      </c>
      <c r="D28" s="309">
        <v>12330485.799999999</v>
      </c>
      <c r="E28" s="310">
        <v>9745596.1500000004</v>
      </c>
      <c r="F28" s="61"/>
      <c r="G28" s="61"/>
      <c r="H28" s="172"/>
      <c r="I28" s="172"/>
      <c r="J28" s="112"/>
    </row>
    <row r="29" spans="2:14">
      <c r="B29" s="132" t="s">
        <v>3</v>
      </c>
      <c r="C29" s="125" t="s">
        <v>19</v>
      </c>
      <c r="D29" s="311">
        <v>9418308.6999999993</v>
      </c>
      <c r="E29" s="312">
        <v>8684530.7599999998</v>
      </c>
      <c r="F29" s="61"/>
      <c r="G29" s="61"/>
      <c r="H29" s="172"/>
      <c r="I29" s="172"/>
      <c r="J29" s="112"/>
    </row>
    <row r="30" spans="2:14">
      <c r="B30" s="132" t="s">
        <v>5</v>
      </c>
      <c r="C30" s="125" t="s">
        <v>20</v>
      </c>
      <c r="D30" s="311">
        <v>0</v>
      </c>
      <c r="E30" s="312">
        <v>0</v>
      </c>
      <c r="F30" s="61"/>
      <c r="G30" s="61"/>
      <c r="H30" s="172"/>
      <c r="I30" s="172"/>
      <c r="J30" s="112"/>
    </row>
    <row r="31" spans="2:14">
      <c r="B31" s="132" t="s">
        <v>7</v>
      </c>
      <c r="C31" s="125" t="s">
        <v>21</v>
      </c>
      <c r="D31" s="311">
        <v>2912177.1</v>
      </c>
      <c r="E31" s="312">
        <v>1061065.3899999999</v>
      </c>
      <c r="F31" s="61"/>
      <c r="G31" s="61"/>
      <c r="H31" s="172"/>
      <c r="I31" s="172"/>
      <c r="J31" s="112"/>
    </row>
    <row r="32" spans="2:14">
      <c r="B32" s="75" t="s">
        <v>22</v>
      </c>
      <c r="C32" s="10" t="s">
        <v>23</v>
      </c>
      <c r="D32" s="309">
        <v>18173765.02</v>
      </c>
      <c r="E32" s="310">
        <v>13680742.619999999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311">
        <v>12658976.460000001</v>
      </c>
      <c r="E33" s="312">
        <v>10932564.43</v>
      </c>
      <c r="F33" s="61"/>
      <c r="G33" s="61"/>
      <c r="H33" s="172"/>
      <c r="I33" s="172"/>
      <c r="J33" s="112"/>
    </row>
    <row r="34" spans="2:10">
      <c r="B34" s="132" t="s">
        <v>5</v>
      </c>
      <c r="C34" s="125" t="s">
        <v>25</v>
      </c>
      <c r="D34" s="311">
        <v>486158.14</v>
      </c>
      <c r="E34" s="312">
        <v>262950.49</v>
      </c>
      <c r="F34" s="61"/>
      <c r="G34" s="61"/>
      <c r="H34" s="172"/>
      <c r="I34" s="172"/>
      <c r="J34" s="112"/>
    </row>
    <row r="35" spans="2:10">
      <c r="B35" s="132" t="s">
        <v>7</v>
      </c>
      <c r="C35" s="125" t="s">
        <v>26</v>
      </c>
      <c r="D35" s="311">
        <v>1167815.06</v>
      </c>
      <c r="E35" s="312">
        <v>1092812.42</v>
      </c>
      <c r="F35" s="61"/>
      <c r="G35" s="61"/>
      <c r="H35" s="172"/>
      <c r="I35" s="172"/>
      <c r="J35" s="112"/>
    </row>
    <row r="36" spans="2:10">
      <c r="B36" s="132" t="s">
        <v>8</v>
      </c>
      <c r="C36" s="125" t="s">
        <v>27</v>
      </c>
      <c r="D36" s="311">
        <v>0</v>
      </c>
      <c r="E36" s="312">
        <v>0</v>
      </c>
      <c r="F36" s="61"/>
      <c r="G36" s="61"/>
      <c r="H36" s="172"/>
      <c r="I36" s="172"/>
      <c r="J36" s="112"/>
    </row>
    <row r="37" spans="2:10" ht="25.5">
      <c r="B37" s="132" t="s">
        <v>28</v>
      </c>
      <c r="C37" s="125" t="s">
        <v>29</v>
      </c>
      <c r="D37" s="311">
        <v>0</v>
      </c>
      <c r="E37" s="312">
        <v>0</v>
      </c>
      <c r="F37" s="61"/>
      <c r="G37" s="61"/>
      <c r="H37" s="172"/>
      <c r="I37" s="172"/>
      <c r="J37" s="112"/>
    </row>
    <row r="38" spans="2:10">
      <c r="B38" s="132" t="s">
        <v>30</v>
      </c>
      <c r="C38" s="125" t="s">
        <v>31</v>
      </c>
      <c r="D38" s="311">
        <v>0</v>
      </c>
      <c r="E38" s="312">
        <v>0</v>
      </c>
      <c r="F38" s="61"/>
      <c r="G38" s="61"/>
      <c r="H38" s="172"/>
      <c r="I38" s="172"/>
      <c r="J38" s="112"/>
    </row>
    <row r="39" spans="2:10">
      <c r="B39" s="133" t="s">
        <v>32</v>
      </c>
      <c r="C39" s="134" t="s">
        <v>33</v>
      </c>
      <c r="D39" s="313">
        <v>3860815.36</v>
      </c>
      <c r="E39" s="312">
        <v>1392415.28</v>
      </c>
      <c r="F39" s="61"/>
      <c r="G39" s="61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314">
        <v>592651.77</v>
      </c>
      <c r="E40" s="315">
        <v>8088126.21</v>
      </c>
      <c r="G40" s="63"/>
      <c r="H40" s="167"/>
      <c r="I40" s="112"/>
    </row>
    <row r="41" spans="2:10" ht="13.5" thickBot="1">
      <c r="B41" s="82" t="s">
        <v>36</v>
      </c>
      <c r="C41" s="83" t="s">
        <v>37</v>
      </c>
      <c r="D41" s="316">
        <v>74459639.429999992</v>
      </c>
      <c r="E41" s="283">
        <v>78612619.170000002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.7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1709035.2053</v>
      </c>
      <c r="E47" s="204">
        <v>1583548.5364000001</v>
      </c>
      <c r="G47" s="111"/>
    </row>
    <row r="48" spans="2:10">
      <c r="B48" s="136" t="s">
        <v>5</v>
      </c>
      <c r="C48" s="134" t="s">
        <v>40</v>
      </c>
      <c r="D48" s="220">
        <v>1583548.5364000001</v>
      </c>
      <c r="E48" s="305">
        <v>1504596.6886960915</v>
      </c>
      <c r="J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46.640500000000003</v>
      </c>
      <c r="E50" s="204">
        <v>47.020800000000001</v>
      </c>
      <c r="G50" s="151"/>
    </row>
    <row r="51" spans="2:7">
      <c r="B51" s="135" t="s">
        <v>5</v>
      </c>
      <c r="C51" s="125" t="s">
        <v>109</v>
      </c>
      <c r="D51" s="220">
        <v>45.959800000000001</v>
      </c>
      <c r="E51" s="204">
        <v>47.020800000000001</v>
      </c>
      <c r="G51" s="123"/>
    </row>
    <row r="52" spans="2:7">
      <c r="B52" s="135" t="s">
        <v>7</v>
      </c>
      <c r="C52" s="125" t="s">
        <v>110</v>
      </c>
      <c r="D52" s="220">
        <v>47.039299999999997</v>
      </c>
      <c r="E52" s="204">
        <v>52.252600000000001</v>
      </c>
    </row>
    <row r="53" spans="2:7" ht="13.5" customHeight="1" thickBot="1">
      <c r="B53" s="137" t="s">
        <v>8</v>
      </c>
      <c r="C53" s="138" t="s">
        <v>40</v>
      </c>
      <c r="D53" s="219">
        <v>47.020800000000001</v>
      </c>
      <c r="E53" s="300">
        <v>52.2483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78382373.260000005</v>
      </c>
      <c r="E58" s="22">
        <f>D58/E21</f>
        <v>0.99707113295001548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  <c r="G62" s="61"/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  <c r="G63" s="61"/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78382373.260000005</v>
      </c>
      <c r="E71" s="372">
        <f>E72</f>
        <v>0.99707113295001548</v>
      </c>
    </row>
    <row r="72" spans="2:5">
      <c r="B72" s="369" t="s">
        <v>261</v>
      </c>
      <c r="C72" s="370" t="s">
        <v>262</v>
      </c>
      <c r="D72" s="371">
        <v>78382373.260000005</v>
      </c>
      <c r="E72" s="372">
        <f>D72/E21</f>
        <v>0.99707113295001548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278747.71000000002</v>
      </c>
      <c r="E87" s="377">
        <f>D87/E21</f>
        <v>3.54583924238941E-3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77421.41</v>
      </c>
      <c r="E90" s="99">
        <f>D90/E21</f>
        <v>9.848470998349004E-4</v>
      </c>
    </row>
    <row r="91" spans="2:5">
      <c r="B91" s="108" t="s">
        <v>61</v>
      </c>
      <c r="C91" s="15" t="s">
        <v>64</v>
      </c>
      <c r="D91" s="16">
        <v>125923.21</v>
      </c>
      <c r="E91" s="17">
        <f>D91/E21</f>
        <v>1.6018192922397194E-3</v>
      </c>
    </row>
    <row r="92" spans="2:5">
      <c r="B92" s="380" t="s">
        <v>63</v>
      </c>
      <c r="C92" s="381" t="s">
        <v>65</v>
      </c>
      <c r="D92" s="382">
        <f>D58+D89+D90-D91+D87</f>
        <v>78612619.170000002</v>
      </c>
      <c r="E92" s="306">
        <f>E58+E89+E90-E91+E87</f>
        <v>1.0000000000000002</v>
      </c>
    </row>
    <row r="93" spans="2:5">
      <c r="B93" s="375" t="s">
        <v>3</v>
      </c>
      <c r="C93" s="376" t="s">
        <v>66</v>
      </c>
      <c r="D93" s="168">
        <f>D92</f>
        <v>78612619.170000002</v>
      </c>
      <c r="E93" s="377">
        <f>E92</f>
        <v>1.0000000000000002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1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Arkusz4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86772.03</v>
      </c>
      <c r="E11" s="238">
        <v>0</v>
      </c>
    </row>
    <row r="12" spans="2:12">
      <c r="B12" s="89" t="s">
        <v>3</v>
      </c>
      <c r="C12" s="5" t="s">
        <v>4</v>
      </c>
      <c r="D12" s="239">
        <v>86772.03</v>
      </c>
      <c r="E12" s="240">
        <v>0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86772.03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93951.88</v>
      </c>
      <c r="E26" s="308">
        <v>86772.03</v>
      </c>
      <c r="G26" s="63"/>
    </row>
    <row r="27" spans="2:11">
      <c r="B27" s="8" t="s">
        <v>16</v>
      </c>
      <c r="C27" s="9" t="s">
        <v>106</v>
      </c>
      <c r="D27" s="309">
        <v>-1455.39</v>
      </c>
      <c r="E27" s="333">
        <v>-94245.41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311">
        <v>0</v>
      </c>
      <c r="E29" s="335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311">
        <v>0</v>
      </c>
      <c r="E31" s="335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1455.39</v>
      </c>
      <c r="E32" s="334">
        <v>94245.41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0</v>
      </c>
      <c r="E33" s="335">
        <v>0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0</v>
      </c>
      <c r="E35" s="335">
        <v>0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1455.39</v>
      </c>
      <c r="E37" s="335">
        <v>950.96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</v>
      </c>
      <c r="E39" s="336">
        <v>93294.45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-5724.46</v>
      </c>
      <c r="E40" s="315">
        <v>7473.38</v>
      </c>
      <c r="G40" s="173"/>
    </row>
    <row r="41" spans="2:10" ht="13.5" thickBot="1">
      <c r="B41" s="82" t="s">
        <v>36</v>
      </c>
      <c r="C41" s="83" t="s">
        <v>37</v>
      </c>
      <c r="D41" s="316">
        <v>86772.03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1334.7334000000001</v>
      </c>
      <c r="E47" s="204">
        <v>1313.5336</v>
      </c>
      <c r="G47" s="61"/>
    </row>
    <row r="48" spans="2:10">
      <c r="B48" s="101" t="s">
        <v>5</v>
      </c>
      <c r="C48" s="11" t="s">
        <v>40</v>
      </c>
      <c r="D48" s="220">
        <v>1313.5336</v>
      </c>
      <c r="E48" s="343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70.39</v>
      </c>
      <c r="E50" s="64">
        <v>66.06</v>
      </c>
      <c r="G50" s="123"/>
    </row>
    <row r="51" spans="2:7">
      <c r="B51" s="85" t="s">
        <v>5</v>
      </c>
      <c r="C51" s="5" t="s">
        <v>109</v>
      </c>
      <c r="D51" s="220">
        <v>50.68</v>
      </c>
      <c r="E51" s="64">
        <v>66.06</v>
      </c>
      <c r="G51" s="123"/>
    </row>
    <row r="52" spans="2:7">
      <c r="B52" s="85" t="s">
        <v>7</v>
      </c>
      <c r="C52" s="5" t="s">
        <v>110</v>
      </c>
      <c r="D52" s="220">
        <v>88.92</v>
      </c>
      <c r="E52" s="64">
        <v>82.07</v>
      </c>
    </row>
    <row r="53" spans="2:7" ht="12.75" customHeight="1" thickBot="1">
      <c r="B53" s="86" t="s">
        <v>8</v>
      </c>
      <c r="C53" s="13" t="s">
        <v>40</v>
      </c>
      <c r="D53" s="219">
        <v>66.06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Arkusz4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5703125" customWidth="1"/>
    <col min="9" max="9" width="13.28515625" customWidth="1"/>
    <col min="10" max="10" width="13.5703125" customWidth="1"/>
    <col min="11" max="11" width="13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J2" s="61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147</v>
      </c>
      <c r="C6" s="348"/>
      <c r="D6" s="348"/>
      <c r="E6" s="348"/>
      <c r="J6" s="61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663246.80000000005</v>
      </c>
      <c r="E11" s="238">
        <v>808964.74</v>
      </c>
      <c r="F11" s="123"/>
    </row>
    <row r="12" spans="2:12">
      <c r="B12" s="124" t="s">
        <v>3</v>
      </c>
      <c r="C12" s="125" t="s">
        <v>4</v>
      </c>
      <c r="D12" s="239">
        <v>663246.80000000005</v>
      </c>
      <c r="E12" s="240">
        <v>808964.74</v>
      </c>
      <c r="F12" s="123"/>
    </row>
    <row r="13" spans="2:12">
      <c r="B13" s="124" t="s">
        <v>5</v>
      </c>
      <c r="C13" s="126" t="s">
        <v>6</v>
      </c>
      <c r="D13" s="241">
        <v>0</v>
      </c>
      <c r="E13" s="265">
        <v>0</v>
      </c>
      <c r="F13" s="123"/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F14" s="123"/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  <c r="F15" s="123"/>
    </row>
    <row r="16" spans="2:12">
      <c r="B16" s="127" t="s">
        <v>102</v>
      </c>
      <c r="C16" s="128" t="s">
        <v>11</v>
      </c>
      <c r="D16" s="242">
        <v>0</v>
      </c>
      <c r="E16" s="266">
        <v>0</v>
      </c>
      <c r="F16" s="123"/>
    </row>
    <row r="17" spans="2:11">
      <c r="B17" s="8" t="s">
        <v>12</v>
      </c>
      <c r="C17" s="10" t="s">
        <v>64</v>
      </c>
      <c r="D17" s="243">
        <v>0</v>
      </c>
      <c r="E17" s="267">
        <v>0</v>
      </c>
      <c r="F17" s="123"/>
    </row>
    <row r="18" spans="2:11">
      <c r="B18" s="124" t="s">
        <v>3</v>
      </c>
      <c r="C18" s="125" t="s">
        <v>10</v>
      </c>
      <c r="D18" s="242">
        <v>0</v>
      </c>
      <c r="E18" s="266">
        <v>0</v>
      </c>
      <c r="F18" s="123"/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  <c r="F19" s="123"/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  <c r="F20" s="123"/>
    </row>
    <row r="21" spans="2:11" ht="13.5" thickBot="1">
      <c r="B21" s="357" t="s">
        <v>105</v>
      </c>
      <c r="C21" s="358"/>
      <c r="D21" s="245">
        <v>663246.80000000005</v>
      </c>
      <c r="E21" s="246">
        <v>808964.74</v>
      </c>
      <c r="F21" s="112"/>
      <c r="G21" s="66"/>
      <c r="H21" s="117"/>
      <c r="J21" s="159"/>
      <c r="K21" s="117"/>
    </row>
    <row r="22" spans="2:11">
      <c r="B22" s="3"/>
      <c r="C22" s="6"/>
      <c r="D22" s="7"/>
      <c r="E22" s="7"/>
      <c r="F22" s="123"/>
      <c r="G22" s="61"/>
    </row>
    <row r="23" spans="2:11" ht="13.5">
      <c r="B23" s="350" t="s">
        <v>99</v>
      </c>
      <c r="C23" s="359"/>
      <c r="D23" s="359"/>
      <c r="E23" s="359"/>
      <c r="F23" s="123"/>
      <c r="G23" s="61"/>
    </row>
    <row r="24" spans="2:11" ht="15.75" customHeight="1" thickBot="1">
      <c r="B24" s="349" t="s">
        <v>100</v>
      </c>
      <c r="C24" s="360"/>
      <c r="D24" s="360"/>
      <c r="E24" s="360"/>
      <c r="F24" s="123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F25" s="123"/>
    </row>
    <row r="26" spans="2:11">
      <c r="B26" s="78" t="s">
        <v>14</v>
      </c>
      <c r="C26" s="79" t="s">
        <v>15</v>
      </c>
      <c r="D26" s="307">
        <v>683030.95000000007</v>
      </c>
      <c r="E26" s="308">
        <v>663246.80000000005</v>
      </c>
      <c r="F26" s="123"/>
      <c r="G26" s="112"/>
      <c r="H26" s="167"/>
    </row>
    <row r="27" spans="2:11">
      <c r="B27" s="8" t="s">
        <v>16</v>
      </c>
      <c r="C27" s="9" t="s">
        <v>106</v>
      </c>
      <c r="D27" s="309">
        <v>61197.219999999987</v>
      </c>
      <c r="E27" s="333">
        <v>35728.840000000011</v>
      </c>
      <c r="F27" s="112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137855.9</v>
      </c>
      <c r="E28" s="334">
        <v>112206.11</v>
      </c>
      <c r="F28" s="112"/>
      <c r="G28" s="172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123889.48</v>
      </c>
      <c r="E29" s="335">
        <v>109256.37</v>
      </c>
      <c r="F29" s="112"/>
      <c r="G29" s="172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112"/>
      <c r="G30" s="172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13966.419999999998</v>
      </c>
      <c r="E31" s="335">
        <v>2949.74</v>
      </c>
      <c r="F31" s="112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76658.680000000008</v>
      </c>
      <c r="E32" s="334">
        <v>76477.26999999999</v>
      </c>
      <c r="F32" s="112"/>
      <c r="G32" s="17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60604.770000000004</v>
      </c>
      <c r="E33" s="335">
        <v>56033.17</v>
      </c>
      <c r="F33" s="112"/>
      <c r="G33" s="172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112"/>
      <c r="G34" s="172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11403.28</v>
      </c>
      <c r="E35" s="335">
        <v>10321.26</v>
      </c>
      <c r="F35" s="112"/>
      <c r="G35" s="172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112"/>
      <c r="G36" s="172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4650.63</v>
      </c>
      <c r="E37" s="335">
        <v>5122.4400000000005</v>
      </c>
      <c r="F37" s="112"/>
      <c r="G37" s="172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112"/>
      <c r="G38" s="172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5000.3999999999996</v>
      </c>
      <c r="F39" s="112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-80981.37</v>
      </c>
      <c r="E40" s="315">
        <v>109989.1</v>
      </c>
      <c r="F40" s="123"/>
      <c r="G40" s="63"/>
      <c r="H40" s="167"/>
    </row>
    <row r="41" spans="2:10" ht="13.5" thickBot="1">
      <c r="B41" s="82" t="s">
        <v>36</v>
      </c>
      <c r="C41" s="83" t="s">
        <v>37</v>
      </c>
      <c r="D41" s="316">
        <v>663246.80000000005</v>
      </c>
      <c r="E41" s="283">
        <v>808964.74</v>
      </c>
      <c r="F41" s="112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115"/>
      <c r="H46" s="115"/>
    </row>
    <row r="47" spans="2:10">
      <c r="B47" s="85" t="s">
        <v>3</v>
      </c>
      <c r="C47" s="5" t="s">
        <v>39</v>
      </c>
      <c r="D47" s="220">
        <v>4007.692</v>
      </c>
      <c r="E47" s="343">
        <v>4394.1089000000002</v>
      </c>
      <c r="G47" s="61"/>
    </row>
    <row r="48" spans="2:10">
      <c r="B48" s="101" t="s">
        <v>5</v>
      </c>
      <c r="C48" s="11" t="s">
        <v>40</v>
      </c>
      <c r="D48" s="220">
        <v>4394.1089000000002</v>
      </c>
      <c r="E48" s="343">
        <v>4611.3249999999998</v>
      </c>
      <c r="G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170.43</v>
      </c>
      <c r="E50" s="64">
        <v>150.94</v>
      </c>
      <c r="G50" s="123"/>
    </row>
    <row r="51" spans="2:7">
      <c r="B51" s="85" t="s">
        <v>5</v>
      </c>
      <c r="C51" s="5" t="s">
        <v>109</v>
      </c>
      <c r="D51" s="220">
        <v>147.80000000000001</v>
      </c>
      <c r="E51" s="64">
        <v>150.93</v>
      </c>
      <c r="G51" s="123"/>
    </row>
    <row r="52" spans="2:7">
      <c r="B52" s="85" t="s">
        <v>7</v>
      </c>
      <c r="C52" s="5" t="s">
        <v>110</v>
      </c>
      <c r="D52" s="220">
        <v>170.64000000000001</v>
      </c>
      <c r="E52" s="64">
        <v>175.43</v>
      </c>
    </row>
    <row r="53" spans="2:7" ht="13.5" thickBot="1">
      <c r="B53" s="86" t="s">
        <v>8</v>
      </c>
      <c r="C53" s="13" t="s">
        <v>40</v>
      </c>
      <c r="D53" s="219">
        <v>150.94</v>
      </c>
      <c r="E53" s="338">
        <v>175.43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808964.74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808964.74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808964.74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808964.74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808964.74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Arkusz45"/>
  <dimension ref="A1:L95"/>
  <sheetViews>
    <sheetView zoomScale="80" zoomScaleNormal="80" workbookViewId="0">
      <selection activeCell="B2" sqref="B2:E2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148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226888.36</v>
      </c>
      <c r="E11" s="238">
        <v>272744</v>
      </c>
    </row>
    <row r="12" spans="2:12">
      <c r="B12" s="89" t="s">
        <v>3</v>
      </c>
      <c r="C12" s="5" t="s">
        <v>4</v>
      </c>
      <c r="D12" s="239">
        <v>226888.36</v>
      </c>
      <c r="E12" s="240">
        <v>272744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226888.36</v>
      </c>
      <c r="E21" s="246">
        <v>272744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280844.74</v>
      </c>
      <c r="E26" s="308">
        <v>226888.36</v>
      </c>
      <c r="G26" s="112"/>
    </row>
    <row r="27" spans="2:11">
      <c r="B27" s="8" t="s">
        <v>16</v>
      </c>
      <c r="C27" s="9" t="s">
        <v>106</v>
      </c>
      <c r="D27" s="309">
        <v>-29420.440000000002</v>
      </c>
      <c r="E27" s="333">
        <v>22113.780000000002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62525.259999999995</v>
      </c>
      <c r="E28" s="334">
        <v>48310.87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311">
        <v>56054.99</v>
      </c>
      <c r="E29" s="335">
        <v>48275.41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311">
        <v>6470.27</v>
      </c>
      <c r="E31" s="335">
        <v>35.46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91945.7</v>
      </c>
      <c r="E32" s="334">
        <v>26197.09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85614.53</v>
      </c>
      <c r="E33" s="335">
        <v>20230.5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4546.51</v>
      </c>
      <c r="E35" s="335">
        <v>4253.2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1784.66</v>
      </c>
      <c r="E37" s="335">
        <v>1712.6000000000001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</v>
      </c>
      <c r="E39" s="336">
        <v>0.79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-24535.94</v>
      </c>
      <c r="E40" s="315">
        <v>23741.86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226888.36</v>
      </c>
      <c r="E41" s="283">
        <v>272744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2337.6455999999998</v>
      </c>
      <c r="E47" s="204">
        <v>2068.0736000000002</v>
      </c>
      <c r="G47" s="61"/>
    </row>
    <row r="48" spans="2:10">
      <c r="B48" s="101" t="s">
        <v>5</v>
      </c>
      <c r="C48" s="11" t="s">
        <v>40</v>
      </c>
      <c r="D48" s="220">
        <v>2068.0736000000002</v>
      </c>
      <c r="E48" s="343">
        <v>2258.3753999999999</v>
      </c>
      <c r="G48" s="115"/>
      <c r="H48" s="115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120.14</v>
      </c>
      <c r="E50" s="64">
        <v>109.71</v>
      </c>
      <c r="G50" s="123"/>
    </row>
    <row r="51" spans="2:7">
      <c r="B51" s="85" t="s">
        <v>5</v>
      </c>
      <c r="C51" s="5" t="s">
        <v>109</v>
      </c>
      <c r="D51" s="220">
        <v>107.5</v>
      </c>
      <c r="E51" s="64">
        <v>109.71000000000001</v>
      </c>
      <c r="G51" s="123"/>
    </row>
    <row r="52" spans="2:7">
      <c r="B52" s="85" t="s">
        <v>7</v>
      </c>
      <c r="C52" s="5" t="s">
        <v>110</v>
      </c>
      <c r="D52" s="220">
        <v>120.14</v>
      </c>
      <c r="E52" s="64">
        <v>121.02</v>
      </c>
    </row>
    <row r="53" spans="2:7" ht="13.5" thickBot="1">
      <c r="B53" s="86" t="s">
        <v>8</v>
      </c>
      <c r="C53" s="13" t="s">
        <v>40</v>
      </c>
      <c r="D53" s="219">
        <v>109.71</v>
      </c>
      <c r="E53" s="338">
        <v>120.77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272744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272744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272744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272744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272744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Arkusz4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149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551100.96</v>
      </c>
      <c r="E11" s="238">
        <v>646821.64999999991</v>
      </c>
    </row>
    <row r="12" spans="2:12">
      <c r="B12" s="89" t="s">
        <v>3</v>
      </c>
      <c r="C12" s="5" t="s">
        <v>4</v>
      </c>
      <c r="D12" s="239">
        <v>551100.96</v>
      </c>
      <c r="E12" s="240">
        <v>646821.64999999991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551100.96</v>
      </c>
      <c r="E21" s="246">
        <v>646821.64999999991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594812.37</v>
      </c>
      <c r="E26" s="308">
        <v>551100.96</v>
      </c>
      <c r="G26" s="112"/>
    </row>
    <row r="27" spans="2:11">
      <c r="B27" s="8" t="s">
        <v>16</v>
      </c>
      <c r="C27" s="9" t="s">
        <v>106</v>
      </c>
      <c r="D27" s="309">
        <v>20174.82</v>
      </c>
      <c r="E27" s="333">
        <v>17276.75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79216.58</v>
      </c>
      <c r="E28" s="334">
        <v>64766.46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311">
        <v>71748.28</v>
      </c>
      <c r="E29" s="335">
        <v>64729.25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311">
        <v>7468.3</v>
      </c>
      <c r="E31" s="335">
        <v>37.21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59041.760000000002</v>
      </c>
      <c r="E32" s="334">
        <v>47489.71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48345.69</v>
      </c>
      <c r="E33" s="335">
        <v>37349.9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35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6830.47</v>
      </c>
      <c r="E35" s="335">
        <v>5988.24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3865.6</v>
      </c>
      <c r="E37" s="335">
        <v>4151.57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</v>
      </c>
      <c r="E39" s="336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-63886.23</v>
      </c>
      <c r="E40" s="315">
        <v>78443.94</v>
      </c>
      <c r="G40" s="63"/>
    </row>
    <row r="41" spans="2:10" ht="13.5" thickBot="1">
      <c r="B41" s="82" t="s">
        <v>36</v>
      </c>
      <c r="C41" s="83" t="s">
        <v>37</v>
      </c>
      <c r="D41" s="316">
        <v>551100.96</v>
      </c>
      <c r="E41" s="283">
        <v>646821.64999999991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4101.8714</v>
      </c>
      <c r="E47" s="204">
        <v>4246.7515999999996</v>
      </c>
      <c r="G47" s="61"/>
      <c r="H47" s="115"/>
    </row>
    <row r="48" spans="2:10">
      <c r="B48" s="101" t="s">
        <v>5</v>
      </c>
      <c r="C48" s="11" t="s">
        <v>40</v>
      </c>
      <c r="D48" s="220">
        <v>4246.7515999999996</v>
      </c>
      <c r="E48" s="343">
        <v>4372.7802000000001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145.01</v>
      </c>
      <c r="E50" s="205">
        <v>129.77000000000001</v>
      </c>
      <c r="G50" s="123"/>
    </row>
    <row r="51" spans="2:7">
      <c r="B51" s="85" t="s">
        <v>5</v>
      </c>
      <c r="C51" s="5" t="s">
        <v>109</v>
      </c>
      <c r="D51" s="220">
        <v>127.96</v>
      </c>
      <c r="E51" s="205">
        <v>129.76</v>
      </c>
      <c r="G51" s="123"/>
    </row>
    <row r="52" spans="2:7">
      <c r="B52" s="85" t="s">
        <v>7</v>
      </c>
      <c r="C52" s="5" t="s">
        <v>110</v>
      </c>
      <c r="D52" s="220">
        <v>145.05000000000001</v>
      </c>
      <c r="E52" s="205">
        <v>147.92000000000002</v>
      </c>
    </row>
    <row r="53" spans="2:7" ht="13.5" thickBot="1">
      <c r="B53" s="86" t="s">
        <v>8</v>
      </c>
      <c r="C53" s="13" t="s">
        <v>40</v>
      </c>
      <c r="D53" s="219">
        <v>129.77000000000001</v>
      </c>
      <c r="E53" s="338">
        <v>147.91999999999999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646821.64999999991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646821.64999999991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646821.64999999991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646821.64999999991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646821.64999999991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Arkusz4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150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18631.080000000002</v>
      </c>
      <c r="E11" s="238">
        <v>0</v>
      </c>
    </row>
    <row r="12" spans="2:12">
      <c r="B12" s="89" t="s">
        <v>3</v>
      </c>
      <c r="C12" s="5" t="s">
        <v>4</v>
      </c>
      <c r="D12" s="239">
        <v>18631.080000000002</v>
      </c>
      <c r="E12" s="240">
        <v>0</v>
      </c>
    </row>
    <row r="13" spans="2:12">
      <c r="B13" s="89" t="s">
        <v>5</v>
      </c>
      <c r="C13" s="57" t="s">
        <v>6</v>
      </c>
      <c r="D13" s="241">
        <v>0</v>
      </c>
      <c r="E13" s="301">
        <v>0</v>
      </c>
    </row>
    <row r="14" spans="2:12">
      <c r="B14" s="89" t="s">
        <v>7</v>
      </c>
      <c r="C14" s="57" t="s">
        <v>9</v>
      </c>
      <c r="D14" s="241">
        <v>0</v>
      </c>
      <c r="E14" s="301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301">
        <v>0</v>
      </c>
    </row>
    <row r="16" spans="2:12">
      <c r="B16" s="90" t="s">
        <v>102</v>
      </c>
      <c r="C16" s="74" t="s">
        <v>11</v>
      </c>
      <c r="D16" s="242">
        <v>0</v>
      </c>
      <c r="E16" s="302">
        <v>0</v>
      </c>
    </row>
    <row r="17" spans="2:11">
      <c r="B17" s="8" t="s">
        <v>12</v>
      </c>
      <c r="C17" s="10" t="s">
        <v>64</v>
      </c>
      <c r="D17" s="243">
        <v>0</v>
      </c>
      <c r="E17" s="303">
        <v>0</v>
      </c>
    </row>
    <row r="18" spans="2:11">
      <c r="B18" s="89" t="s">
        <v>3</v>
      </c>
      <c r="C18" s="5" t="s">
        <v>10</v>
      </c>
      <c r="D18" s="242">
        <v>0</v>
      </c>
      <c r="E18" s="302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18631.080000000002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20809.060000000001</v>
      </c>
      <c r="E26" s="308">
        <v>18631.080000000002</v>
      </c>
      <c r="G26" s="112"/>
    </row>
    <row r="27" spans="2:11">
      <c r="B27" s="8" t="s">
        <v>16</v>
      </c>
      <c r="C27" s="9" t="s">
        <v>106</v>
      </c>
      <c r="D27" s="309">
        <v>-88.29000000000002</v>
      </c>
      <c r="E27" s="333">
        <v>-19278.79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374.93</v>
      </c>
      <c r="E28" s="334">
        <v>0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311">
        <v>372.77</v>
      </c>
      <c r="E29" s="335">
        <v>0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311">
        <v>0</v>
      </c>
      <c r="E30" s="335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311">
        <v>2.16</v>
      </c>
      <c r="E31" s="335">
        <v>0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463.22</v>
      </c>
      <c r="E32" s="334">
        <v>19278.79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311">
        <v>0</v>
      </c>
      <c r="E33" s="335">
        <v>19060.760000000002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311">
        <v>0</v>
      </c>
      <c r="E34" s="312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311">
        <v>141.49</v>
      </c>
      <c r="E35" s="335">
        <v>65.41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311">
        <v>0</v>
      </c>
      <c r="E36" s="335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311">
        <v>321.73</v>
      </c>
      <c r="E37" s="335">
        <v>152.62</v>
      </c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311">
        <v>0</v>
      </c>
      <c r="E38" s="335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313">
        <v>0</v>
      </c>
      <c r="E39" s="336">
        <v>0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-2089.69</v>
      </c>
      <c r="E40" s="315">
        <v>647.71</v>
      </c>
      <c r="G40" s="63"/>
    </row>
    <row r="41" spans="2:10" ht="13.5" thickBot="1">
      <c r="B41" s="82" t="s">
        <v>36</v>
      </c>
      <c r="C41" s="83" t="s">
        <v>37</v>
      </c>
      <c r="D41" s="316">
        <v>18631.080000000002</v>
      </c>
      <c r="E41" s="283">
        <v>9.0949470177292824E-13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160.8492</v>
      </c>
      <c r="E47" s="204">
        <v>159.99209999999999</v>
      </c>
      <c r="G47" s="61"/>
    </row>
    <row r="48" spans="2:10">
      <c r="B48" s="101" t="s">
        <v>5</v>
      </c>
      <c r="C48" s="11" t="s">
        <v>40</v>
      </c>
      <c r="D48" s="220">
        <v>159.99209999999999</v>
      </c>
      <c r="E48" s="343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85" t="s">
        <v>3</v>
      </c>
      <c r="C50" s="5" t="s">
        <v>39</v>
      </c>
      <c r="D50" s="220">
        <v>129.37</v>
      </c>
      <c r="E50" s="64">
        <v>116.45</v>
      </c>
      <c r="G50" s="123"/>
    </row>
    <row r="51" spans="2:7">
      <c r="B51" s="85" t="s">
        <v>5</v>
      </c>
      <c r="C51" s="5" t="s">
        <v>109</v>
      </c>
      <c r="D51" s="220">
        <v>111.84</v>
      </c>
      <c r="E51" s="64">
        <v>116.38</v>
      </c>
      <c r="G51" s="123"/>
    </row>
    <row r="52" spans="2:7">
      <c r="B52" s="85" t="s">
        <v>7</v>
      </c>
      <c r="C52" s="5" t="s">
        <v>110</v>
      </c>
      <c r="D52" s="220">
        <v>129.37</v>
      </c>
      <c r="E52" s="64">
        <v>123.43</v>
      </c>
    </row>
    <row r="53" spans="2:7" ht="13.5" thickBot="1">
      <c r="B53" s="86" t="s">
        <v>8</v>
      </c>
      <c r="C53" s="13" t="s">
        <v>40</v>
      </c>
      <c r="D53" s="219">
        <v>116.45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Arkusz5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6667.73</v>
      </c>
      <c r="E11" s="238">
        <v>0</v>
      </c>
    </row>
    <row r="12" spans="2:12">
      <c r="B12" s="124" t="s">
        <v>3</v>
      </c>
      <c r="C12" s="125" t="s">
        <v>4</v>
      </c>
      <c r="D12" s="239">
        <v>6667.73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41">
        <v>0</v>
      </c>
    </row>
    <row r="14" spans="2:12">
      <c r="B14" s="124" t="s">
        <v>7</v>
      </c>
      <c r="C14" s="126" t="s">
        <v>9</v>
      </c>
      <c r="D14" s="241">
        <v>0</v>
      </c>
      <c r="E14" s="241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41">
        <v>0</v>
      </c>
    </row>
    <row r="16" spans="2:12">
      <c r="B16" s="127" t="s">
        <v>102</v>
      </c>
      <c r="C16" s="128" t="s">
        <v>11</v>
      </c>
      <c r="D16" s="242">
        <v>0</v>
      </c>
      <c r="E16" s="242">
        <v>0</v>
      </c>
    </row>
    <row r="17" spans="2:11">
      <c r="B17" s="8" t="s">
        <v>12</v>
      </c>
      <c r="C17" s="10" t="s">
        <v>64</v>
      </c>
      <c r="D17" s="243">
        <v>0</v>
      </c>
      <c r="E17" s="243">
        <v>0</v>
      </c>
    </row>
    <row r="18" spans="2:11">
      <c r="B18" s="124" t="s">
        <v>3</v>
      </c>
      <c r="C18" s="125" t="s">
        <v>10</v>
      </c>
      <c r="D18" s="242">
        <v>0</v>
      </c>
      <c r="E18" s="242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4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44">
        <v>0</v>
      </c>
    </row>
    <row r="21" spans="2:11" ht="13.5" thickBot="1">
      <c r="B21" s="357" t="s">
        <v>105</v>
      </c>
      <c r="C21" s="358"/>
      <c r="D21" s="245">
        <v>6667.73</v>
      </c>
      <c r="E21" s="246">
        <v>0</v>
      </c>
      <c r="F21" s="66"/>
      <c r="G21" s="66"/>
      <c r="H21" s="118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37522.07</v>
      </c>
      <c r="E26" s="308">
        <v>6667.73</v>
      </c>
      <c r="G26" s="63"/>
    </row>
    <row r="27" spans="2:11">
      <c r="B27" s="8" t="s">
        <v>16</v>
      </c>
      <c r="C27" s="9" t="s">
        <v>106</v>
      </c>
      <c r="D27" s="309">
        <v>-29500.170000000002</v>
      </c>
      <c r="E27" s="333">
        <v>-7191.06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29500.170000000002</v>
      </c>
      <c r="E32" s="334">
        <v>7191.06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29202.850000000002</v>
      </c>
      <c r="E33" s="335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35.71</v>
      </c>
      <c r="E35" s="335">
        <v>26.94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261.61</v>
      </c>
      <c r="E37" s="335">
        <v>96.33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7067.79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-1354.17</v>
      </c>
      <c r="E40" s="315">
        <v>523.33000000000004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6667.7299999999977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269.40030000000002</v>
      </c>
      <c r="E47" s="110">
        <v>49.357700000000001</v>
      </c>
      <c r="G47" s="61"/>
    </row>
    <row r="48" spans="2:10">
      <c r="B48" s="136" t="s">
        <v>5</v>
      </c>
      <c r="C48" s="134" t="s">
        <v>40</v>
      </c>
      <c r="D48" s="220">
        <v>49.357700000000001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139.28</v>
      </c>
      <c r="E50" s="206">
        <v>135.09</v>
      </c>
      <c r="G50" s="123"/>
    </row>
    <row r="51" spans="2:7">
      <c r="B51" s="135" t="s">
        <v>5</v>
      </c>
      <c r="C51" s="125" t="s">
        <v>109</v>
      </c>
      <c r="D51" s="220">
        <v>129.85</v>
      </c>
      <c r="E51" s="206">
        <v>135.6</v>
      </c>
      <c r="G51" s="123"/>
    </row>
    <row r="52" spans="2:7">
      <c r="B52" s="135" t="s">
        <v>7</v>
      </c>
      <c r="C52" s="125" t="s">
        <v>110</v>
      </c>
      <c r="D52" s="220">
        <v>139.46</v>
      </c>
      <c r="E52" s="225">
        <v>145.72999999999999</v>
      </c>
    </row>
    <row r="53" spans="2:7" ht="13.5" customHeight="1" thickBot="1">
      <c r="B53" s="137" t="s">
        <v>8</v>
      </c>
      <c r="C53" s="138" t="s">
        <v>40</v>
      </c>
      <c r="D53" s="219">
        <v>135.09</v>
      </c>
      <c r="E53" s="344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Arkusz5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380564.31</v>
      </c>
      <c r="E11" s="238">
        <v>451341.79</v>
      </c>
    </row>
    <row r="12" spans="2:12">
      <c r="B12" s="124" t="s">
        <v>3</v>
      </c>
      <c r="C12" s="125" t="s">
        <v>4</v>
      </c>
      <c r="D12" s="239">
        <v>380564.31</v>
      </c>
      <c r="E12" s="240">
        <v>451341.79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380564.31</v>
      </c>
      <c r="E21" s="246">
        <v>451341.79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400109.44</v>
      </c>
      <c r="E26" s="308">
        <v>380564.31</v>
      </c>
      <c r="G26" s="63"/>
    </row>
    <row r="27" spans="2:11">
      <c r="B27" s="8" t="s">
        <v>16</v>
      </c>
      <c r="C27" s="9" t="s">
        <v>106</v>
      </c>
      <c r="D27" s="309">
        <v>-10976.79</v>
      </c>
      <c r="E27" s="333">
        <v>-10143.39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10976.79</v>
      </c>
      <c r="E32" s="334">
        <v>10143.39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0</v>
      </c>
      <c r="E33" s="335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4786.28</v>
      </c>
      <c r="E35" s="335">
        <v>3384.73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6190.51</v>
      </c>
      <c r="E37" s="335">
        <v>6758.66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-8568.34</v>
      </c>
      <c r="E40" s="315">
        <v>80920.87</v>
      </c>
      <c r="G40" s="63"/>
    </row>
    <row r="41" spans="2:10" ht="13.5" thickBot="1">
      <c r="B41" s="82" t="s">
        <v>36</v>
      </c>
      <c r="C41" s="83" t="s">
        <v>37</v>
      </c>
      <c r="D41" s="316">
        <v>380564.31</v>
      </c>
      <c r="E41" s="283">
        <v>451341.79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32450.076000000001</v>
      </c>
      <c r="E47" s="110">
        <v>31529.769</v>
      </c>
      <c r="G47" s="61"/>
    </row>
    <row r="48" spans="2:10">
      <c r="B48" s="136" t="s">
        <v>5</v>
      </c>
      <c r="C48" s="134" t="s">
        <v>40</v>
      </c>
      <c r="D48" s="220">
        <v>31529.769</v>
      </c>
      <c r="E48" s="339">
        <v>30787.297999999999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12.33</v>
      </c>
      <c r="E50" s="206">
        <v>12.07</v>
      </c>
      <c r="G50" s="123"/>
    </row>
    <row r="51" spans="2:7">
      <c r="B51" s="135" t="s">
        <v>5</v>
      </c>
      <c r="C51" s="125" t="s">
        <v>109</v>
      </c>
      <c r="D51" s="220">
        <v>10.73</v>
      </c>
      <c r="E51" s="206">
        <v>12.07</v>
      </c>
      <c r="G51" s="123"/>
    </row>
    <row r="52" spans="2:7">
      <c r="B52" s="135" t="s">
        <v>7</v>
      </c>
      <c r="C52" s="125" t="s">
        <v>110</v>
      </c>
      <c r="D52" s="220">
        <v>12.870000000000001</v>
      </c>
      <c r="E52" s="206">
        <v>14.67</v>
      </c>
    </row>
    <row r="53" spans="2:7" ht="13.5" customHeight="1" thickBot="1">
      <c r="B53" s="137" t="s">
        <v>8</v>
      </c>
      <c r="C53" s="138" t="s">
        <v>40</v>
      </c>
      <c r="D53" s="219">
        <v>12.07</v>
      </c>
      <c r="E53" s="338">
        <v>14.66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451341.79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451341.79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451341.79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451341.79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451341.79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Arkusz5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578329.43000000005</v>
      </c>
      <c r="E11" s="238">
        <v>505253.03</v>
      </c>
    </row>
    <row r="12" spans="2:12">
      <c r="B12" s="124" t="s">
        <v>3</v>
      </c>
      <c r="C12" s="125" t="s">
        <v>4</v>
      </c>
      <c r="D12" s="239">
        <v>578329.43000000005</v>
      </c>
      <c r="E12" s="240">
        <v>505253.03</v>
      </c>
    </row>
    <row r="13" spans="2:12">
      <c r="B13" s="124" t="s">
        <v>5</v>
      </c>
      <c r="C13" s="126" t="s">
        <v>6</v>
      </c>
      <c r="D13" s="241">
        <v>0</v>
      </c>
      <c r="E13" s="241">
        <v>0</v>
      </c>
    </row>
    <row r="14" spans="2:12">
      <c r="B14" s="124" t="s">
        <v>7</v>
      </c>
      <c r="C14" s="126" t="s">
        <v>9</v>
      </c>
      <c r="D14" s="241">
        <v>0</v>
      </c>
      <c r="E14" s="241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41">
        <v>0</v>
      </c>
    </row>
    <row r="16" spans="2:12">
      <c r="B16" s="127" t="s">
        <v>102</v>
      </c>
      <c r="C16" s="128" t="s">
        <v>11</v>
      </c>
      <c r="D16" s="242">
        <v>0</v>
      </c>
      <c r="E16" s="242">
        <v>0</v>
      </c>
    </row>
    <row r="17" spans="2:11">
      <c r="B17" s="8" t="s">
        <v>12</v>
      </c>
      <c r="C17" s="10" t="s">
        <v>64</v>
      </c>
      <c r="D17" s="243">
        <v>0</v>
      </c>
      <c r="E17" s="243">
        <v>0</v>
      </c>
    </row>
    <row r="18" spans="2:11">
      <c r="B18" s="124" t="s">
        <v>3</v>
      </c>
      <c r="C18" s="125" t="s">
        <v>10</v>
      </c>
      <c r="D18" s="242">
        <v>0</v>
      </c>
      <c r="E18" s="242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4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44">
        <v>0</v>
      </c>
    </row>
    <row r="21" spans="2:11" ht="13.5" thickBot="1">
      <c r="B21" s="357" t="s">
        <v>105</v>
      </c>
      <c r="C21" s="358"/>
      <c r="D21" s="245">
        <v>578329.43000000005</v>
      </c>
      <c r="E21" s="246">
        <v>505253.03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H25" s="167"/>
    </row>
    <row r="26" spans="2:11">
      <c r="B26" s="78" t="s">
        <v>14</v>
      </c>
      <c r="C26" s="79" t="s">
        <v>15</v>
      </c>
      <c r="D26" s="307">
        <v>780933.13</v>
      </c>
      <c r="E26" s="308">
        <v>578329.43000000005</v>
      </c>
      <c r="G26" s="63"/>
      <c r="H26" s="167"/>
    </row>
    <row r="27" spans="2:11">
      <c r="B27" s="8" t="s">
        <v>16</v>
      </c>
      <c r="C27" s="9" t="s">
        <v>106</v>
      </c>
      <c r="D27" s="309">
        <v>-38305.599999999999</v>
      </c>
      <c r="E27" s="333">
        <v>-171053.94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0.02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0.02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38305.599999999999</v>
      </c>
      <c r="E32" s="334">
        <v>171053.96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24985.279999999999</v>
      </c>
      <c r="E33" s="335">
        <v>155928.65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2265.64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3508.61</v>
      </c>
      <c r="E35" s="335">
        <v>3458.42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9811.7099999999991</v>
      </c>
      <c r="E37" s="335">
        <v>9401.25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-164298.1</v>
      </c>
      <c r="E40" s="315">
        <v>97977.54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578329.43000000005</v>
      </c>
      <c r="E41" s="283">
        <v>505253.03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47763.493999999999</v>
      </c>
      <c r="E47" s="110">
        <v>45181.987000000001</v>
      </c>
      <c r="G47" s="61"/>
    </row>
    <row r="48" spans="2:10">
      <c r="B48" s="136" t="s">
        <v>5</v>
      </c>
      <c r="C48" s="134" t="s">
        <v>40</v>
      </c>
      <c r="D48" s="220">
        <v>45181.987000000001</v>
      </c>
      <c r="E48" s="339">
        <v>32936.964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16.350000000000001</v>
      </c>
      <c r="E50" s="206">
        <v>12.8</v>
      </c>
      <c r="G50" s="123"/>
    </row>
    <row r="51" spans="2:7">
      <c r="B51" s="135" t="s">
        <v>5</v>
      </c>
      <c r="C51" s="125" t="s">
        <v>109</v>
      </c>
      <c r="D51" s="220">
        <v>11.87</v>
      </c>
      <c r="E51" s="206">
        <v>12.76</v>
      </c>
      <c r="G51" s="123"/>
    </row>
    <row r="52" spans="2:7">
      <c r="B52" s="135" t="s">
        <v>7</v>
      </c>
      <c r="C52" s="125" t="s">
        <v>110</v>
      </c>
      <c r="D52" s="220">
        <v>16.350000000000001</v>
      </c>
      <c r="E52" s="206">
        <v>15.39</v>
      </c>
    </row>
    <row r="53" spans="2:7" ht="12.75" customHeight="1" thickBot="1">
      <c r="B53" s="137" t="s">
        <v>8</v>
      </c>
      <c r="C53" s="138" t="s">
        <v>40</v>
      </c>
      <c r="D53" s="219">
        <v>12.8</v>
      </c>
      <c r="E53" s="338">
        <v>15.34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505253.03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505253.03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505253.03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505253.03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505253.03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Arkusz5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1467619.25</v>
      </c>
      <c r="E11" s="238">
        <v>1127316.74</v>
      </c>
    </row>
    <row r="12" spans="2:12">
      <c r="B12" s="124" t="s">
        <v>3</v>
      </c>
      <c r="C12" s="174" t="s">
        <v>4</v>
      </c>
      <c r="D12" s="239">
        <v>1467619.25</v>
      </c>
      <c r="E12" s="240">
        <v>1127316.74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1467619.25</v>
      </c>
      <c r="E21" s="246">
        <v>1127316.74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3043794.16</v>
      </c>
      <c r="E26" s="308">
        <v>1467619.25</v>
      </c>
      <c r="G26" s="63"/>
    </row>
    <row r="27" spans="2:11">
      <c r="B27" s="8" t="s">
        <v>16</v>
      </c>
      <c r="C27" s="9" t="s">
        <v>106</v>
      </c>
      <c r="D27" s="309">
        <v>-447763.33999999997</v>
      </c>
      <c r="E27" s="333">
        <v>-765763.03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0.03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0.03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447763.33999999997</v>
      </c>
      <c r="E32" s="334">
        <v>765763.06</v>
      </c>
      <c r="F32" s="61"/>
      <c r="G32" s="63"/>
      <c r="H32" s="172"/>
      <c r="I32" s="61"/>
      <c r="J32" s="63"/>
    </row>
    <row r="33" spans="2:10">
      <c r="B33" s="132" t="s">
        <v>3</v>
      </c>
      <c r="C33" s="174" t="s">
        <v>24</v>
      </c>
      <c r="D33" s="345">
        <v>411581.61</v>
      </c>
      <c r="E33" s="335">
        <v>668003.29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4100.78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3992.13</v>
      </c>
      <c r="E35" s="335">
        <v>4137.42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32189.599999999999</v>
      </c>
      <c r="E37" s="335">
        <v>20490.11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69031.460000000006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-1128411.57</v>
      </c>
      <c r="E40" s="315">
        <v>425460.52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1467619.2500000002</v>
      </c>
      <c r="E41" s="283">
        <v>1127316.74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55993.27</v>
      </c>
      <c r="E47" s="110">
        <v>44072.65</v>
      </c>
      <c r="G47" s="61"/>
    </row>
    <row r="48" spans="2:10">
      <c r="B48" s="136" t="s">
        <v>5</v>
      </c>
      <c r="C48" s="134" t="s">
        <v>40</v>
      </c>
      <c r="D48" s="220">
        <v>44072.65</v>
      </c>
      <c r="E48" s="339">
        <v>24448.421999999999</v>
      </c>
      <c r="G48" s="61"/>
      <c r="H48" s="123"/>
    </row>
    <row r="49" spans="2:7">
      <c r="B49" s="100" t="s">
        <v>22</v>
      </c>
      <c r="C49" s="102" t="s">
        <v>108</v>
      </c>
      <c r="D49" s="221"/>
      <c r="E49" s="209"/>
    </row>
    <row r="50" spans="2:7">
      <c r="B50" s="135" t="s">
        <v>3</v>
      </c>
      <c r="C50" s="125" t="s">
        <v>39</v>
      </c>
      <c r="D50" s="220">
        <v>54.36</v>
      </c>
      <c r="E50" s="209">
        <v>33.299999999999997</v>
      </c>
      <c r="G50" s="123"/>
    </row>
    <row r="51" spans="2:7">
      <c r="B51" s="135" t="s">
        <v>5</v>
      </c>
      <c r="C51" s="125" t="s">
        <v>109</v>
      </c>
      <c r="D51" s="220">
        <v>32.090000000000003</v>
      </c>
      <c r="E51" s="209">
        <v>32.58</v>
      </c>
      <c r="G51" s="123"/>
    </row>
    <row r="52" spans="2:7">
      <c r="B52" s="135" t="s">
        <v>7</v>
      </c>
      <c r="C52" s="125" t="s">
        <v>110</v>
      </c>
      <c r="D52" s="220">
        <v>54.36</v>
      </c>
      <c r="E52" s="209">
        <v>46.34</v>
      </c>
    </row>
    <row r="53" spans="2:7" ht="13.5" customHeight="1" thickBot="1">
      <c r="B53" s="137" t="s">
        <v>8</v>
      </c>
      <c r="C53" s="138" t="s">
        <v>40</v>
      </c>
      <c r="D53" s="219">
        <v>33.299999999999997</v>
      </c>
      <c r="E53" s="338">
        <v>46.11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1127316.74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1127316.74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1127316.74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1127316.74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1127316.74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Arkusz5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228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154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163792.53</v>
      </c>
      <c r="E11" s="238">
        <v>0</v>
      </c>
    </row>
    <row r="12" spans="2:12">
      <c r="B12" s="124" t="s">
        <v>3</v>
      </c>
      <c r="C12" s="125" t="s">
        <v>4</v>
      </c>
      <c r="D12" s="239">
        <v>163792.53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163792.53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204904.85</v>
      </c>
      <c r="E26" s="308">
        <v>163792.53</v>
      </c>
      <c r="G26" s="63"/>
    </row>
    <row r="27" spans="2:11">
      <c r="B27" s="8" t="s">
        <v>16</v>
      </c>
      <c r="C27" s="9" t="s">
        <v>106</v>
      </c>
      <c r="D27" s="309">
        <v>-5239.62</v>
      </c>
      <c r="E27" s="333">
        <v>-172608.78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5239.62</v>
      </c>
      <c r="E32" s="334">
        <v>172608.78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0</v>
      </c>
      <c r="E33" s="335">
        <v>42647.4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2326.46</v>
      </c>
      <c r="E35" s="335">
        <v>883.96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2913.16</v>
      </c>
      <c r="E37" s="335">
        <v>1489.26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127588.16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-35872.699999999997</v>
      </c>
      <c r="E40" s="315">
        <v>8816.25</v>
      </c>
      <c r="G40" s="63"/>
    </row>
    <row r="41" spans="2:10" ht="13.5" thickBot="1">
      <c r="B41" s="82" t="s">
        <v>36</v>
      </c>
      <c r="C41" s="83" t="s">
        <v>37</v>
      </c>
      <c r="D41" s="316">
        <v>163792.53000000003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17633.808000000001</v>
      </c>
      <c r="E47" s="110">
        <v>17097.341</v>
      </c>
      <c r="G47" s="61"/>
    </row>
    <row r="48" spans="2:10">
      <c r="B48" s="136" t="s">
        <v>5</v>
      </c>
      <c r="C48" s="134" t="s">
        <v>40</v>
      </c>
      <c r="D48" s="220">
        <v>17097.341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11.62</v>
      </c>
      <c r="E50" s="206">
        <v>9.58</v>
      </c>
      <c r="G50" s="123"/>
    </row>
    <row r="51" spans="2:7">
      <c r="B51" s="135" t="s">
        <v>5</v>
      </c>
      <c r="C51" s="125" t="s">
        <v>109</v>
      </c>
      <c r="D51" s="220">
        <v>8.4600000000000009</v>
      </c>
      <c r="E51" s="206">
        <v>9.5500000000000007</v>
      </c>
      <c r="G51" s="123"/>
    </row>
    <row r="52" spans="2:7">
      <c r="B52" s="135" t="s">
        <v>7</v>
      </c>
      <c r="C52" s="125" t="s">
        <v>110</v>
      </c>
      <c r="D52" s="220">
        <v>11.620000000000001</v>
      </c>
      <c r="E52" s="206">
        <v>10.25</v>
      </c>
    </row>
    <row r="53" spans="2:7" ht="13.5" thickBot="1">
      <c r="B53" s="137" t="s">
        <v>8</v>
      </c>
      <c r="C53" s="138" t="s">
        <v>40</v>
      </c>
      <c r="D53" s="219">
        <v>9.58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4.7109375" customWidth="1"/>
    <col min="11" max="11" width="15.855468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  <c r="G9" s="147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  <c r="H10" s="61"/>
    </row>
    <row r="11" spans="2:12">
      <c r="B11" s="73" t="s">
        <v>2</v>
      </c>
      <c r="C11" s="21" t="s">
        <v>104</v>
      </c>
      <c r="D11" s="237">
        <v>129636446.61999999</v>
      </c>
      <c r="E11" s="238">
        <f>SUM(E12:E14)</f>
        <v>166666431.10999998</v>
      </c>
      <c r="H11" s="61"/>
    </row>
    <row r="12" spans="2:12">
      <c r="B12" s="124" t="s">
        <v>3</v>
      </c>
      <c r="C12" s="169" t="s">
        <v>4</v>
      </c>
      <c r="D12" s="239">
        <v>129313143.44999999</v>
      </c>
      <c r="E12" s="240">
        <v>166617921.97999999</v>
      </c>
      <c r="G12" s="61"/>
      <c r="H12" s="61"/>
    </row>
    <row r="13" spans="2:12">
      <c r="B13" s="124" t="s">
        <v>5</v>
      </c>
      <c r="C13" s="169" t="s">
        <v>6</v>
      </c>
      <c r="D13" s="241">
        <v>323303.17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0</v>
      </c>
      <c r="E14" s="301">
        <v>48509.130000000005</v>
      </c>
      <c r="H14" s="61"/>
    </row>
    <row r="15" spans="2:12">
      <c r="B15" s="124" t="s">
        <v>101</v>
      </c>
      <c r="C15" s="169" t="s">
        <v>10</v>
      </c>
      <c r="D15" s="241">
        <v>0</v>
      </c>
      <c r="E15" s="301">
        <v>48509.130000000005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285651.90000000002</v>
      </c>
      <c r="E17" s="303">
        <f>E18</f>
        <v>272363.84999999998</v>
      </c>
    </row>
    <row r="18" spans="2:11">
      <c r="B18" s="124" t="s">
        <v>3</v>
      </c>
      <c r="C18" s="169" t="s">
        <v>10</v>
      </c>
      <c r="D18" s="242">
        <v>285651.90000000002</v>
      </c>
      <c r="E18" s="302">
        <v>272363.84999999998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129350794.71999998</v>
      </c>
      <c r="E21" s="246">
        <f>E11-E17</f>
        <v>166394067.25999999</v>
      </c>
      <c r="F21" s="66"/>
      <c r="G21" s="66"/>
      <c r="H21" s="117"/>
      <c r="J21" s="160"/>
      <c r="K21" s="56"/>
    </row>
    <row r="22" spans="2:11">
      <c r="B22" s="3"/>
      <c r="C22" s="6"/>
      <c r="D22" s="7"/>
      <c r="E22" s="7"/>
      <c r="G22" s="61"/>
    </row>
    <row r="23" spans="2:11" ht="15.75">
      <c r="B23" s="350"/>
      <c r="C23" s="359"/>
      <c r="D23" s="359"/>
      <c r="E23" s="359"/>
      <c r="G23" s="61"/>
    </row>
    <row r="24" spans="2:11" ht="16.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150909843.18000001</v>
      </c>
      <c r="E26" s="248">
        <v>129350794.72</v>
      </c>
      <c r="G26" s="63"/>
    </row>
    <row r="27" spans="2:11">
      <c r="B27" s="8" t="s">
        <v>16</v>
      </c>
      <c r="C27" s="9" t="s">
        <v>106</v>
      </c>
      <c r="D27" s="249">
        <v>-614640.36000000127</v>
      </c>
      <c r="E27" s="232">
        <v>-5532886.7000000011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13134146.209999999</v>
      </c>
      <c r="E28" s="233">
        <v>12246743.970000001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12383421.439999999</v>
      </c>
      <c r="E29" s="234">
        <v>11991700.57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750724.77</v>
      </c>
      <c r="E31" s="234">
        <v>255043.4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13748786.57</v>
      </c>
      <c r="E32" s="233">
        <v>17779630.670000002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10064239.939999999</v>
      </c>
      <c r="E33" s="234">
        <v>13947836.689999999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512078.78</v>
      </c>
      <c r="E34" s="234">
        <v>631984.15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2757185.65</v>
      </c>
      <c r="E35" s="234">
        <v>2797290.58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415282.2</v>
      </c>
      <c r="E39" s="235">
        <v>402519.25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-20944408.100000001</v>
      </c>
      <c r="E40" s="253">
        <v>42576159.240000002</v>
      </c>
      <c r="G40" s="63"/>
    </row>
    <row r="41" spans="2:10" ht="13.5" thickBot="1">
      <c r="B41" s="82" t="s">
        <v>36</v>
      </c>
      <c r="C41" s="83" t="s">
        <v>37</v>
      </c>
      <c r="D41" s="254">
        <v>129350794.72</v>
      </c>
      <c r="E41" s="246">
        <v>166394067.25999999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5.7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157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9151070.1674000006</v>
      </c>
      <c r="E47" s="204">
        <v>9077550.2048000004</v>
      </c>
      <c r="G47" s="158"/>
    </row>
    <row r="48" spans="2:10">
      <c r="B48" s="136" t="s">
        <v>5</v>
      </c>
      <c r="C48" s="134" t="s">
        <v>40</v>
      </c>
      <c r="D48" s="220">
        <v>9077550.2047999986</v>
      </c>
      <c r="E48" s="317">
        <v>8771247.1671656892</v>
      </c>
      <c r="J48" s="115"/>
    </row>
    <row r="49" spans="2:10">
      <c r="B49" s="100" t="s">
        <v>22</v>
      </c>
      <c r="C49" s="102" t="s">
        <v>108</v>
      </c>
      <c r="D49" s="221"/>
      <c r="E49" s="103"/>
    </row>
    <row r="50" spans="2:10">
      <c r="B50" s="135" t="s">
        <v>3</v>
      </c>
      <c r="C50" s="125" t="s">
        <v>39</v>
      </c>
      <c r="D50" s="220">
        <v>16.4909</v>
      </c>
      <c r="E50" s="110">
        <v>14.249499999999999</v>
      </c>
      <c r="G50" s="151"/>
    </row>
    <row r="51" spans="2:10">
      <c r="B51" s="135" t="s">
        <v>5</v>
      </c>
      <c r="C51" s="125" t="s">
        <v>109</v>
      </c>
      <c r="D51" s="220">
        <v>12.476800000000001</v>
      </c>
      <c r="E51" s="110">
        <v>14.249500000000001</v>
      </c>
      <c r="G51" s="123"/>
    </row>
    <row r="52" spans="2:10" ht="12.75" customHeight="1">
      <c r="B52" s="135" t="s">
        <v>7</v>
      </c>
      <c r="C52" s="125" t="s">
        <v>110</v>
      </c>
      <c r="D52" s="220">
        <v>16.9269</v>
      </c>
      <c r="E52" s="110">
        <v>19.185100000000002</v>
      </c>
    </row>
    <row r="53" spans="2:10" ht="13.5" thickBot="1">
      <c r="B53" s="137" t="s">
        <v>8</v>
      </c>
      <c r="C53" s="138" t="s">
        <v>40</v>
      </c>
      <c r="D53" s="219">
        <v>14.249500000000001</v>
      </c>
      <c r="E53" s="318">
        <v>18.970400000000001</v>
      </c>
    </row>
    <row r="54" spans="2:10">
      <c r="B54" s="92"/>
      <c r="C54" s="93"/>
      <c r="D54" s="94"/>
      <c r="E54" s="94"/>
    </row>
    <row r="55" spans="2:10" ht="13.5">
      <c r="B55" s="350" t="s">
        <v>61</v>
      </c>
      <c r="C55" s="355"/>
      <c r="D55" s="355"/>
      <c r="E55" s="355"/>
    </row>
    <row r="56" spans="2:10" ht="15.75" customHeight="1" thickBot="1">
      <c r="B56" s="349" t="s">
        <v>111</v>
      </c>
      <c r="C56" s="356"/>
      <c r="D56" s="356"/>
      <c r="E56" s="356"/>
    </row>
    <row r="57" spans="2:10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10">
      <c r="B58" s="14" t="s">
        <v>17</v>
      </c>
      <c r="C58" s="104" t="s">
        <v>42</v>
      </c>
      <c r="D58" s="105">
        <f>D71</f>
        <v>166182240.81999999</v>
      </c>
      <c r="E58" s="22">
        <f>D58/E21</f>
        <v>0.99872695917896515</v>
      </c>
      <c r="J58" s="61"/>
    </row>
    <row r="59" spans="2:10" ht="25.5">
      <c r="B59" s="369" t="s">
        <v>3</v>
      </c>
      <c r="C59" s="370" t="s">
        <v>43</v>
      </c>
      <c r="D59" s="371">
        <v>0</v>
      </c>
      <c r="E59" s="372">
        <f>D59/E21</f>
        <v>0</v>
      </c>
      <c r="J59" s="61"/>
    </row>
    <row r="60" spans="2:10" ht="24" customHeight="1">
      <c r="B60" s="373" t="s">
        <v>252</v>
      </c>
      <c r="C60" s="370" t="s">
        <v>253</v>
      </c>
      <c r="D60" s="371">
        <v>0</v>
      </c>
      <c r="E60" s="374">
        <v>0</v>
      </c>
      <c r="J60" s="61"/>
    </row>
    <row r="61" spans="2:10">
      <c r="B61" s="373" t="s">
        <v>254</v>
      </c>
      <c r="C61" s="370" t="s">
        <v>255</v>
      </c>
      <c r="D61" s="371">
        <v>0</v>
      </c>
      <c r="E61" s="374">
        <v>0</v>
      </c>
      <c r="J61" s="61"/>
    </row>
    <row r="62" spans="2:10">
      <c r="B62" s="373" t="s">
        <v>256</v>
      </c>
      <c r="C62" s="370" t="s">
        <v>257</v>
      </c>
      <c r="D62" s="371">
        <v>0</v>
      </c>
      <c r="E62" s="374">
        <v>0</v>
      </c>
      <c r="J62" s="61"/>
    </row>
    <row r="63" spans="2:10" ht="25.5">
      <c r="B63" s="375" t="s">
        <v>5</v>
      </c>
      <c r="C63" s="376" t="s">
        <v>44</v>
      </c>
      <c r="D63" s="168">
        <v>0</v>
      </c>
      <c r="E63" s="377">
        <v>0</v>
      </c>
      <c r="J63" s="61"/>
    </row>
    <row r="64" spans="2:10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  <c r="J64" s="61"/>
    </row>
    <row r="65" spans="2:10">
      <c r="B65" s="378" t="s">
        <v>101</v>
      </c>
      <c r="C65" s="376" t="s">
        <v>258</v>
      </c>
      <c r="D65" s="168">
        <v>0</v>
      </c>
      <c r="E65" s="379">
        <v>0</v>
      </c>
      <c r="G65" s="61"/>
      <c r="J65" s="61"/>
    </row>
    <row r="66" spans="2:10">
      <c r="B66" s="378" t="s">
        <v>102</v>
      </c>
      <c r="C66" s="376" t="s">
        <v>11</v>
      </c>
      <c r="D66" s="168">
        <v>0</v>
      </c>
      <c r="E66" s="379">
        <f>D66/E21</f>
        <v>0</v>
      </c>
      <c r="G66" s="61"/>
      <c r="J66" s="61"/>
    </row>
    <row r="67" spans="2:10">
      <c r="B67" s="375" t="s">
        <v>8</v>
      </c>
      <c r="C67" s="376" t="s">
        <v>46</v>
      </c>
      <c r="D67" s="168">
        <v>0</v>
      </c>
      <c r="E67" s="377">
        <v>0</v>
      </c>
      <c r="J67" s="61"/>
    </row>
    <row r="68" spans="2:10">
      <c r="B68" s="378" t="s">
        <v>259</v>
      </c>
      <c r="C68" s="376" t="s">
        <v>258</v>
      </c>
      <c r="D68" s="168">
        <v>0</v>
      </c>
      <c r="E68" s="379">
        <v>0</v>
      </c>
      <c r="J68" s="61"/>
    </row>
    <row r="69" spans="2:10">
      <c r="B69" s="378" t="s">
        <v>260</v>
      </c>
      <c r="C69" s="376" t="s">
        <v>11</v>
      </c>
      <c r="D69" s="168">
        <v>0</v>
      </c>
      <c r="E69" s="379">
        <v>0</v>
      </c>
      <c r="J69" s="61"/>
    </row>
    <row r="70" spans="2:10">
      <c r="B70" s="375" t="s">
        <v>28</v>
      </c>
      <c r="C70" s="376" t="s">
        <v>47</v>
      </c>
      <c r="D70" s="168">
        <v>0</v>
      </c>
      <c r="E70" s="377">
        <v>0</v>
      </c>
      <c r="J70" s="61"/>
    </row>
    <row r="71" spans="2:10">
      <c r="B71" s="369" t="s">
        <v>30</v>
      </c>
      <c r="C71" s="370" t="s">
        <v>48</v>
      </c>
      <c r="D71" s="371">
        <v>166182240.81999999</v>
      </c>
      <c r="E71" s="372">
        <f>E72</f>
        <v>0.99872695917896515</v>
      </c>
      <c r="J71" s="61"/>
    </row>
    <row r="72" spans="2:10">
      <c r="B72" s="369" t="s">
        <v>261</v>
      </c>
      <c r="C72" s="370" t="s">
        <v>262</v>
      </c>
      <c r="D72" s="371">
        <v>166182240.81999999</v>
      </c>
      <c r="E72" s="372">
        <f>D72/E21</f>
        <v>0.99872695917896515</v>
      </c>
      <c r="J72" s="61"/>
    </row>
    <row r="73" spans="2:10">
      <c r="B73" s="369" t="s">
        <v>263</v>
      </c>
      <c r="C73" s="370" t="s">
        <v>264</v>
      </c>
      <c r="D73" s="371">
        <v>0</v>
      </c>
      <c r="E73" s="372">
        <v>0</v>
      </c>
      <c r="J73" s="61"/>
    </row>
    <row r="74" spans="2:10">
      <c r="B74" s="369" t="s">
        <v>32</v>
      </c>
      <c r="C74" s="370" t="s">
        <v>113</v>
      </c>
      <c r="D74" s="371">
        <v>0</v>
      </c>
      <c r="E74" s="372">
        <v>0</v>
      </c>
      <c r="J74" s="61"/>
    </row>
    <row r="75" spans="2:10">
      <c r="B75" s="369" t="s">
        <v>265</v>
      </c>
      <c r="C75" s="370" t="s">
        <v>266</v>
      </c>
      <c r="D75" s="371">
        <v>0</v>
      </c>
      <c r="E75" s="372">
        <v>0</v>
      </c>
      <c r="J75" s="61"/>
    </row>
    <row r="76" spans="2:10">
      <c r="B76" s="369" t="s">
        <v>267</v>
      </c>
      <c r="C76" s="370" t="s">
        <v>268</v>
      </c>
      <c r="D76" s="371">
        <v>0</v>
      </c>
      <c r="E76" s="372">
        <v>0</v>
      </c>
      <c r="J76" s="61"/>
    </row>
    <row r="77" spans="2:10">
      <c r="B77" s="369" t="s">
        <v>269</v>
      </c>
      <c r="C77" s="370" t="s">
        <v>270</v>
      </c>
      <c r="D77" s="371">
        <v>0</v>
      </c>
      <c r="E77" s="372">
        <v>0</v>
      </c>
      <c r="J77" s="61"/>
    </row>
    <row r="78" spans="2:10">
      <c r="B78" s="369" t="s">
        <v>271</v>
      </c>
      <c r="C78" s="370" t="s">
        <v>272</v>
      </c>
      <c r="D78" s="371">
        <v>0</v>
      </c>
      <c r="E78" s="372">
        <v>0</v>
      </c>
    </row>
    <row r="79" spans="2:10">
      <c r="B79" s="369" t="s">
        <v>273</v>
      </c>
      <c r="C79" s="370" t="s">
        <v>274</v>
      </c>
      <c r="D79" s="371">
        <v>0</v>
      </c>
      <c r="E79" s="372">
        <v>0</v>
      </c>
    </row>
    <row r="80" spans="2:10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435681.16</v>
      </c>
      <c r="E87" s="377">
        <f>D87/E21</f>
        <v>2.6183695559242742E-3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48509.130000000005</v>
      </c>
      <c r="E90" s="99">
        <f>D90/E21</f>
        <v>2.915316080602909E-4</v>
      </c>
    </row>
    <row r="91" spans="2:5">
      <c r="B91" s="108" t="s">
        <v>61</v>
      </c>
      <c r="C91" s="15" t="s">
        <v>64</v>
      </c>
      <c r="D91" s="16">
        <v>272363.84999999998</v>
      </c>
      <c r="E91" s="17">
        <f>D91/E21</f>
        <v>1.6368603429497057E-3</v>
      </c>
    </row>
    <row r="92" spans="2:5">
      <c r="B92" s="380" t="s">
        <v>63</v>
      </c>
      <c r="C92" s="381" t="s">
        <v>65</v>
      </c>
      <c r="D92" s="382">
        <f>D58+D89+D90-D91+D87</f>
        <v>166394067.25999999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166394067.25999999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59" bottom="0.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Arkusz5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155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235178.54</v>
      </c>
      <c r="E11" s="238">
        <v>0</v>
      </c>
    </row>
    <row r="12" spans="2:12">
      <c r="B12" s="124" t="s">
        <v>3</v>
      </c>
      <c r="C12" s="125" t="s">
        <v>4</v>
      </c>
      <c r="D12" s="239">
        <v>235178.54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235178.54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07">
        <v>234314.36</v>
      </c>
      <c r="E26" s="308">
        <v>235178.54</v>
      </c>
      <c r="G26" s="63"/>
    </row>
    <row r="27" spans="2:11">
      <c r="B27" s="8" t="s">
        <v>16</v>
      </c>
      <c r="C27" s="9" t="s">
        <v>106</v>
      </c>
      <c r="D27" s="309">
        <v>-3717.7200000000003</v>
      </c>
      <c r="E27" s="333">
        <v>-244921.86000000002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09">
        <v>0</v>
      </c>
      <c r="E28" s="334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311">
        <v>0</v>
      </c>
      <c r="E29" s="335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311">
        <v>0</v>
      </c>
      <c r="E30" s="335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311">
        <v>0</v>
      </c>
      <c r="E31" s="335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09">
        <v>3717.7200000000003</v>
      </c>
      <c r="E32" s="334">
        <v>244921.86000000002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311">
        <v>0</v>
      </c>
      <c r="E33" s="335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311">
        <v>0</v>
      </c>
      <c r="E34" s="335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311">
        <v>0</v>
      </c>
      <c r="E35" s="335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311">
        <v>0</v>
      </c>
      <c r="E36" s="335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311">
        <v>3717.7200000000003</v>
      </c>
      <c r="E37" s="335">
        <v>2551.5500000000002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311">
        <v>0</v>
      </c>
      <c r="E38" s="335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13">
        <v>0</v>
      </c>
      <c r="E39" s="336">
        <v>242370.31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14">
        <v>4581.8999999999996</v>
      </c>
      <c r="E40" s="315">
        <v>9743.32</v>
      </c>
      <c r="G40" s="63"/>
      <c r="H40" s="167"/>
    </row>
    <row r="41" spans="2:10" ht="13.5" thickBot="1">
      <c r="B41" s="82" t="s">
        <v>36</v>
      </c>
      <c r="C41" s="83" t="s">
        <v>37</v>
      </c>
      <c r="D41" s="316">
        <v>235178.53999999998</v>
      </c>
      <c r="E41" s="283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2284.2109999999998</v>
      </c>
      <c r="E47" s="110">
        <v>2247.931</v>
      </c>
      <c r="G47" s="61"/>
    </row>
    <row r="48" spans="2:10">
      <c r="B48" s="136" t="s">
        <v>5</v>
      </c>
      <c r="C48" s="134" t="s">
        <v>40</v>
      </c>
      <c r="D48" s="220">
        <v>2247.931</v>
      </c>
      <c r="E48" s="337">
        <v>0</v>
      </c>
      <c r="G48" s="61"/>
    </row>
    <row r="49" spans="2:7">
      <c r="B49" s="100" t="s">
        <v>22</v>
      </c>
      <c r="C49" s="102" t="s">
        <v>108</v>
      </c>
      <c r="D49" s="221"/>
      <c r="E49" s="208"/>
    </row>
    <row r="50" spans="2:7">
      <c r="B50" s="135" t="s">
        <v>3</v>
      </c>
      <c r="C50" s="125" t="s">
        <v>39</v>
      </c>
      <c r="D50" s="220">
        <v>102.58</v>
      </c>
      <c r="E50" s="110">
        <v>104.62</v>
      </c>
      <c r="G50" s="123"/>
    </row>
    <row r="51" spans="2:7">
      <c r="B51" s="135" t="s">
        <v>5</v>
      </c>
      <c r="C51" s="125" t="s">
        <v>109</v>
      </c>
      <c r="D51" s="220">
        <v>100.78</v>
      </c>
      <c r="E51" s="110">
        <v>104.62</v>
      </c>
      <c r="G51" s="123"/>
    </row>
    <row r="52" spans="2:7">
      <c r="B52" s="135" t="s">
        <v>7</v>
      </c>
      <c r="C52" s="125" t="s">
        <v>110</v>
      </c>
      <c r="D52" s="220">
        <v>104.7</v>
      </c>
      <c r="E52" s="110">
        <v>109.45</v>
      </c>
    </row>
    <row r="53" spans="2:7" ht="13.5" thickBot="1">
      <c r="B53" s="137" t="s">
        <v>8</v>
      </c>
      <c r="C53" s="138" t="s">
        <v>40</v>
      </c>
      <c r="D53" s="219">
        <v>104.62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Arkusz59"/>
  <dimension ref="A1:L95"/>
  <sheetViews>
    <sheetView zoomScale="80" zoomScaleNormal="80" workbookViewId="0">
      <selection activeCell="B2" sqref="B2:E2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228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86548.75</v>
      </c>
      <c r="E11" s="238">
        <v>0</v>
      </c>
    </row>
    <row r="12" spans="2:12">
      <c r="B12" s="124" t="s">
        <v>3</v>
      </c>
      <c r="C12" s="125" t="s">
        <v>4</v>
      </c>
      <c r="D12" s="239">
        <v>86548.75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86548.75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324">
        <v>145277.14000000001</v>
      </c>
      <c r="E26" s="248">
        <v>86548.75</v>
      </c>
      <c r="G26" s="63"/>
    </row>
    <row r="27" spans="2:11">
      <c r="B27" s="8" t="s">
        <v>16</v>
      </c>
      <c r="C27" s="9" t="s">
        <v>106</v>
      </c>
      <c r="D27" s="325">
        <v>-2146.84</v>
      </c>
      <c r="E27" s="232">
        <v>-113456.19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325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39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39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39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325">
        <v>2146.84</v>
      </c>
      <c r="E32" s="233">
        <v>113456.19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39">
        <v>0</v>
      </c>
      <c r="E33" s="234">
        <v>8861.84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39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39">
        <v>111.46000000000001</v>
      </c>
      <c r="E35" s="234">
        <v>75.680000000000007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39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39">
        <v>2035.38</v>
      </c>
      <c r="E37" s="234">
        <v>1275.94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39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326">
        <v>0</v>
      </c>
      <c r="E39" s="235">
        <v>103242.73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327">
        <v>-56581.55</v>
      </c>
      <c r="E40" s="253">
        <v>26907.439999999999</v>
      </c>
      <c r="G40" s="63"/>
      <c r="H40" s="167"/>
    </row>
    <row r="41" spans="2:10" ht="13.5" thickBot="1">
      <c r="B41" s="82" t="s">
        <v>36</v>
      </c>
      <c r="C41" s="83" t="s">
        <v>37</v>
      </c>
      <c r="D41" s="245">
        <v>86548.750000000015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57">
        <v>336.49220000000003</v>
      </c>
      <c r="E47" s="110">
        <v>329.78489999999999</v>
      </c>
      <c r="G47" s="61"/>
    </row>
    <row r="48" spans="2:10">
      <c r="B48" s="136" t="s">
        <v>5</v>
      </c>
      <c r="C48" s="134" t="s">
        <v>40</v>
      </c>
      <c r="D48" s="257">
        <v>329.78489999999999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58"/>
      <c r="E49" s="206"/>
    </row>
    <row r="50" spans="2:7">
      <c r="B50" s="135" t="s">
        <v>3</v>
      </c>
      <c r="C50" s="125" t="s">
        <v>39</v>
      </c>
      <c r="D50" s="257">
        <v>431.74</v>
      </c>
      <c r="E50" s="206">
        <v>262.44</v>
      </c>
      <c r="G50" s="123"/>
    </row>
    <row r="51" spans="2:7">
      <c r="B51" s="135" t="s">
        <v>5</v>
      </c>
      <c r="C51" s="125" t="s">
        <v>109</v>
      </c>
      <c r="D51" s="257">
        <v>254.53</v>
      </c>
      <c r="E51" s="206">
        <v>261.8</v>
      </c>
      <c r="G51" s="123"/>
    </row>
    <row r="52" spans="2:7">
      <c r="B52" s="135" t="s">
        <v>7</v>
      </c>
      <c r="C52" s="125" t="s">
        <v>110</v>
      </c>
      <c r="D52" s="257">
        <v>435.06</v>
      </c>
      <c r="E52" s="206">
        <v>350.28000000000003</v>
      </c>
    </row>
    <row r="53" spans="2:7" ht="14.25" customHeight="1" thickBot="1">
      <c r="B53" s="137" t="s">
        <v>8</v>
      </c>
      <c r="C53" s="138" t="s">
        <v>40</v>
      </c>
      <c r="D53" s="219">
        <v>262.44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Arkusz60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0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94097.22</v>
      </c>
      <c r="E11" s="238">
        <v>160906.73000000001</v>
      </c>
    </row>
    <row r="12" spans="2:12">
      <c r="B12" s="124" t="s">
        <v>3</v>
      </c>
      <c r="C12" s="125" t="s">
        <v>4</v>
      </c>
      <c r="D12" s="239">
        <v>94097.22</v>
      </c>
      <c r="E12" s="240">
        <v>160906.73000000001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94097.22</v>
      </c>
      <c r="E21" s="246">
        <v>160906.73000000001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140822.23000000001</v>
      </c>
      <c r="E26" s="248">
        <v>94097.22</v>
      </c>
      <c r="G26" s="63"/>
      <c r="H26" s="167"/>
    </row>
    <row r="27" spans="2:11">
      <c r="B27" s="8" t="s">
        <v>16</v>
      </c>
      <c r="C27" s="9" t="s">
        <v>106</v>
      </c>
      <c r="D27" s="249">
        <v>-17374.589999999997</v>
      </c>
      <c r="E27" s="232">
        <v>23133.110000000004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23741.18</v>
      </c>
      <c r="E28" s="233">
        <v>36528.120000000003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23524.41</v>
      </c>
      <c r="E29" s="234">
        <v>16040.53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216.77</v>
      </c>
      <c r="E31" s="234">
        <v>20487.59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41115.769999999997</v>
      </c>
      <c r="E32" s="233">
        <v>13395.009999999998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4215.45</v>
      </c>
      <c r="E33" s="234">
        <v>8596.57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618.93000000000006</v>
      </c>
      <c r="E35" s="234">
        <v>879.65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870.11</v>
      </c>
      <c r="E37" s="234">
        <v>1472.08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35411.279999999999</v>
      </c>
      <c r="E39" s="235">
        <v>2446.71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-29350.42</v>
      </c>
      <c r="E40" s="253">
        <v>43676.4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94097.220000000016</v>
      </c>
      <c r="E41" s="246">
        <v>160906.73000000001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188.62309999999999</v>
      </c>
      <c r="E47" s="110">
        <v>158.62379999999999</v>
      </c>
      <c r="G47" s="61"/>
    </row>
    <row r="48" spans="2:10">
      <c r="B48" s="136" t="s">
        <v>5</v>
      </c>
      <c r="C48" s="134" t="s">
        <v>40</v>
      </c>
      <c r="D48" s="220">
        <v>158.62379999999999</v>
      </c>
      <c r="E48" s="339">
        <v>191.3802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746.58</v>
      </c>
      <c r="E50" s="206">
        <v>593.21</v>
      </c>
      <c r="G50" s="123"/>
    </row>
    <row r="51" spans="2:7">
      <c r="B51" s="135" t="s">
        <v>5</v>
      </c>
      <c r="C51" s="125" t="s">
        <v>109</v>
      </c>
      <c r="D51" s="220">
        <v>510.41</v>
      </c>
      <c r="E51" s="206">
        <v>593.21</v>
      </c>
      <c r="G51" s="123"/>
    </row>
    <row r="52" spans="2:7">
      <c r="B52" s="135" t="s">
        <v>7</v>
      </c>
      <c r="C52" s="125" t="s">
        <v>110</v>
      </c>
      <c r="D52" s="220">
        <v>767.32</v>
      </c>
      <c r="E52" s="206">
        <v>846.4</v>
      </c>
    </row>
    <row r="53" spans="2:7" ht="13.5" customHeight="1" thickBot="1">
      <c r="B53" s="137" t="s">
        <v>8</v>
      </c>
      <c r="C53" s="138" t="s">
        <v>40</v>
      </c>
      <c r="D53" s="219">
        <v>593.21</v>
      </c>
      <c r="E53" s="338">
        <v>840.77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20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160906.73000000001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160906.73000000001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160906.73000000001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160906.73000000001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160906.73000000001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Arkusz61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4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177747.22</v>
      </c>
      <c r="E11" s="238">
        <v>216196.07</v>
      </c>
    </row>
    <row r="12" spans="2:12">
      <c r="B12" s="89" t="s">
        <v>3</v>
      </c>
      <c r="C12" s="5" t="s">
        <v>4</v>
      </c>
      <c r="D12" s="239">
        <v>177747.22</v>
      </c>
      <c r="E12" s="342">
        <v>216196.07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177747.22</v>
      </c>
      <c r="E21" s="246">
        <v>216196.07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226081.09</v>
      </c>
      <c r="E26" s="248">
        <v>177747.22</v>
      </c>
      <c r="G26" s="63"/>
    </row>
    <row r="27" spans="2:11">
      <c r="B27" s="8" t="s">
        <v>16</v>
      </c>
      <c r="C27" s="9" t="s">
        <v>106</v>
      </c>
      <c r="D27" s="249">
        <v>-1050.8100000000013</v>
      </c>
      <c r="E27" s="232">
        <v>-22290.47</v>
      </c>
      <c r="F27" s="61"/>
      <c r="G27" s="17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19068.13</v>
      </c>
      <c r="E28" s="233">
        <v>9113.7800000000007</v>
      </c>
      <c r="F28" s="61"/>
      <c r="G28" s="172"/>
      <c r="H28" s="172"/>
      <c r="I28" s="61"/>
      <c r="J28" s="63"/>
    </row>
    <row r="29" spans="2:11">
      <c r="B29" s="87" t="s">
        <v>3</v>
      </c>
      <c r="C29" s="5" t="s">
        <v>19</v>
      </c>
      <c r="D29" s="250">
        <v>13269.93</v>
      </c>
      <c r="E29" s="234">
        <v>9113.7000000000007</v>
      </c>
      <c r="F29" s="61"/>
      <c r="G29" s="172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72"/>
      <c r="H30" s="172"/>
      <c r="I30" s="61"/>
      <c r="J30" s="63"/>
    </row>
    <row r="31" spans="2:11">
      <c r="B31" s="87" t="s">
        <v>7</v>
      </c>
      <c r="C31" s="5" t="s">
        <v>21</v>
      </c>
      <c r="D31" s="250">
        <v>5798.2</v>
      </c>
      <c r="E31" s="234">
        <v>0.08</v>
      </c>
      <c r="F31" s="61"/>
      <c r="G31" s="17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20118.940000000002</v>
      </c>
      <c r="E32" s="233">
        <v>31404.25</v>
      </c>
      <c r="F32" s="61"/>
      <c r="G32" s="17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2653.76</v>
      </c>
      <c r="E33" s="234">
        <v>26410.080000000002</v>
      </c>
      <c r="F33" s="61"/>
      <c r="G33" s="172"/>
      <c r="H33" s="172"/>
      <c r="I33" s="61"/>
      <c r="J33" s="63"/>
    </row>
    <row r="34" spans="2:10">
      <c r="B34" s="87" t="s">
        <v>5</v>
      </c>
      <c r="C34" s="5" t="s">
        <v>25</v>
      </c>
      <c r="D34" s="250">
        <v>0</v>
      </c>
      <c r="E34" s="234">
        <v>0</v>
      </c>
      <c r="F34" s="61"/>
      <c r="G34" s="172"/>
      <c r="H34" s="172"/>
      <c r="I34" s="61"/>
      <c r="J34" s="63"/>
    </row>
    <row r="35" spans="2:10">
      <c r="B35" s="87" t="s">
        <v>7</v>
      </c>
      <c r="C35" s="5" t="s">
        <v>26</v>
      </c>
      <c r="D35" s="250">
        <v>776.1</v>
      </c>
      <c r="E35" s="234">
        <v>695.08</v>
      </c>
      <c r="F35" s="61"/>
      <c r="G35" s="172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72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2283.5500000000002</v>
      </c>
      <c r="E37" s="234">
        <v>2401.0100000000002</v>
      </c>
      <c r="F37" s="61"/>
      <c r="G37" s="172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72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14405.53</v>
      </c>
      <c r="E39" s="235">
        <v>1898.08</v>
      </c>
      <c r="F39" s="61"/>
      <c r="G39" s="17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-47283.06</v>
      </c>
      <c r="E40" s="253">
        <v>60739.32</v>
      </c>
      <c r="G40" s="63"/>
    </row>
    <row r="41" spans="2:10" ht="13.5" thickBot="1">
      <c r="B41" s="82" t="s">
        <v>36</v>
      </c>
      <c r="C41" s="83" t="s">
        <v>37</v>
      </c>
      <c r="D41" s="254">
        <v>177747.22</v>
      </c>
      <c r="E41" s="246">
        <v>216196.07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586.72069999999997</v>
      </c>
      <c r="E47" s="110">
        <v>580.56970000000001</v>
      </c>
      <c r="G47" s="61"/>
      <c r="H47" s="115"/>
    </row>
    <row r="48" spans="2:10">
      <c r="B48" s="101" t="s">
        <v>5</v>
      </c>
      <c r="C48" s="11" t="s">
        <v>40</v>
      </c>
      <c r="D48" s="220">
        <v>580.56970000000001</v>
      </c>
      <c r="E48" s="339">
        <v>518.65480000000002</v>
      </c>
      <c r="G48" s="115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85" t="s">
        <v>3</v>
      </c>
      <c r="C50" s="5" t="s">
        <v>39</v>
      </c>
      <c r="D50" s="220">
        <v>385.33</v>
      </c>
      <c r="E50" s="206">
        <v>306.16000000000003</v>
      </c>
      <c r="G50" s="123"/>
    </row>
    <row r="51" spans="2:7">
      <c r="B51" s="85" t="s">
        <v>5</v>
      </c>
      <c r="C51" s="5" t="s">
        <v>109</v>
      </c>
      <c r="D51" s="220">
        <v>273.3</v>
      </c>
      <c r="E51" s="206">
        <v>306.16000000000003</v>
      </c>
      <c r="G51" s="123"/>
    </row>
    <row r="52" spans="2:7">
      <c r="B52" s="85" t="s">
        <v>7</v>
      </c>
      <c r="C52" s="5" t="s">
        <v>110</v>
      </c>
      <c r="D52" s="220">
        <v>400.01</v>
      </c>
      <c r="E52" s="206">
        <v>419.8</v>
      </c>
    </row>
    <row r="53" spans="2:7" ht="12.75" customHeight="1" thickBot="1">
      <c r="B53" s="86" t="s">
        <v>8</v>
      </c>
      <c r="C53" s="13" t="s">
        <v>40</v>
      </c>
      <c r="D53" s="219">
        <v>306.16000000000003</v>
      </c>
      <c r="E53" s="338">
        <v>416.84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216196.07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216196.07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216196.07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216196.07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216196.07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48" right="0.75" top="0.52" bottom="0.4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Arkusz6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558736.05000000005</v>
      </c>
      <c r="E11" s="238">
        <v>677828.87</v>
      </c>
    </row>
    <row r="12" spans="2:12">
      <c r="B12" s="124" t="s">
        <v>3</v>
      </c>
      <c r="C12" s="125" t="s">
        <v>4</v>
      </c>
      <c r="D12" s="239">
        <v>558736.05000000005</v>
      </c>
      <c r="E12" s="240">
        <v>677828.87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558736.05000000005</v>
      </c>
      <c r="E21" s="246">
        <v>677828.87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746346.53</v>
      </c>
      <c r="E26" s="164">
        <v>558736.05000000005</v>
      </c>
      <c r="G26" s="63"/>
    </row>
    <row r="27" spans="2:11">
      <c r="B27" s="8" t="s">
        <v>16</v>
      </c>
      <c r="C27" s="9" t="s">
        <v>106</v>
      </c>
      <c r="D27" s="249">
        <v>-7473.510000000002</v>
      </c>
      <c r="E27" s="232">
        <v>-29911.180000000004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23999.91</v>
      </c>
      <c r="E28" s="233">
        <v>17506.84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23999.91</v>
      </c>
      <c r="E29" s="234">
        <v>9599.9600000000009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7906.88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31473.420000000002</v>
      </c>
      <c r="E32" s="233">
        <v>47418.020000000004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6576.6500000000005</v>
      </c>
      <c r="E33" s="234">
        <v>30433.84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13440.32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384.27</v>
      </c>
      <c r="E35" s="234">
        <v>357.34000000000003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11072.18</v>
      </c>
      <c r="E37" s="234">
        <v>11377.34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5249.5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-180136.97</v>
      </c>
      <c r="E40" s="253">
        <v>149004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558736.05000000005</v>
      </c>
      <c r="E41" s="109">
        <v>677828.87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879.95960000000002</v>
      </c>
      <c r="E47" s="110">
        <v>870.87509999999997</v>
      </c>
      <c r="G47" s="61"/>
    </row>
    <row r="48" spans="2:10">
      <c r="B48" s="136" t="s">
        <v>5</v>
      </c>
      <c r="C48" s="134" t="s">
        <v>40</v>
      </c>
      <c r="D48" s="220">
        <v>870.87509999999997</v>
      </c>
      <c r="E48" s="339">
        <v>833.81989999999996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848.16</v>
      </c>
      <c r="E50" s="206">
        <v>641.58000000000004</v>
      </c>
      <c r="G50" s="123"/>
    </row>
    <row r="51" spans="2:7">
      <c r="B51" s="135" t="s">
        <v>5</v>
      </c>
      <c r="C51" s="125" t="s">
        <v>109</v>
      </c>
      <c r="D51" s="220">
        <v>581.33000000000004</v>
      </c>
      <c r="E51" s="206">
        <v>641.58000000000004</v>
      </c>
      <c r="G51" s="123"/>
    </row>
    <row r="52" spans="2:7">
      <c r="B52" s="135" t="s">
        <v>7</v>
      </c>
      <c r="C52" s="125" t="s">
        <v>110</v>
      </c>
      <c r="D52" s="220">
        <v>851.03</v>
      </c>
      <c r="E52" s="206">
        <v>816.56000000000006</v>
      </c>
    </row>
    <row r="53" spans="2:7" ht="13.5" customHeight="1" thickBot="1">
      <c r="B53" s="137" t="s">
        <v>8</v>
      </c>
      <c r="C53" s="138" t="s">
        <v>40</v>
      </c>
      <c r="D53" s="219">
        <v>641.58000000000004</v>
      </c>
      <c r="E53" s="338">
        <v>812.92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677828.87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677828.87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677828.87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677828.87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677828.87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2" bottom="0.6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Arkusz63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33070.28</v>
      </c>
      <c r="E11" s="238">
        <v>39226.19</v>
      </c>
    </row>
    <row r="12" spans="2:12">
      <c r="B12" s="124" t="s">
        <v>3</v>
      </c>
      <c r="C12" s="125" t="s">
        <v>4</v>
      </c>
      <c r="D12" s="239">
        <v>33070.28</v>
      </c>
      <c r="E12" s="240">
        <v>39226.19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33070.28</v>
      </c>
      <c r="E21" s="246">
        <v>39226.19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135761.29999999999</v>
      </c>
      <c r="E26" s="248">
        <v>33070.28</v>
      </c>
      <c r="G26" s="63"/>
    </row>
    <row r="27" spans="2:11">
      <c r="B27" s="8" t="s">
        <v>16</v>
      </c>
      <c r="C27" s="9" t="s">
        <v>106</v>
      </c>
      <c r="D27" s="249">
        <v>-73647.03</v>
      </c>
      <c r="E27" s="232">
        <v>-2223.8900000000003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3979.05</v>
      </c>
      <c r="E28" s="233">
        <v>1030.99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3979.05</v>
      </c>
      <c r="E29" s="234">
        <v>1030.8900000000001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0.1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77626.080000000002</v>
      </c>
      <c r="E32" s="233">
        <v>3254.88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1119.45</v>
      </c>
      <c r="E33" s="234">
        <v>2959.14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228.74</v>
      </c>
      <c r="E35" s="234">
        <v>59.38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709.95</v>
      </c>
      <c r="E37" s="234">
        <v>236.36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75567.94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-29043.99</v>
      </c>
      <c r="E40" s="253">
        <v>8379.7999999999993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33070.279999999984</v>
      </c>
      <c r="E41" s="246">
        <v>39226.19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563.06790000000001</v>
      </c>
      <c r="E47" s="110">
        <v>171.33969999999999</v>
      </c>
      <c r="G47" s="61"/>
    </row>
    <row r="48" spans="2:10">
      <c r="B48" s="136" t="s">
        <v>5</v>
      </c>
      <c r="C48" s="134" t="s">
        <v>40</v>
      </c>
      <c r="D48" s="220">
        <v>171.33969999999999</v>
      </c>
      <c r="E48" s="339">
        <v>161.35159999999999</v>
      </c>
      <c r="G48" s="14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241.11</v>
      </c>
      <c r="E50" s="206">
        <v>193.01</v>
      </c>
      <c r="G50" s="123"/>
    </row>
    <row r="51" spans="2:7">
      <c r="B51" s="135" t="s">
        <v>5</v>
      </c>
      <c r="C51" s="125" t="s">
        <v>109</v>
      </c>
      <c r="D51" s="220">
        <v>172.54</v>
      </c>
      <c r="E51" s="206">
        <v>193.01</v>
      </c>
      <c r="G51" s="123"/>
    </row>
    <row r="52" spans="2:7">
      <c r="B52" s="135" t="s">
        <v>7</v>
      </c>
      <c r="C52" s="125" t="s">
        <v>110</v>
      </c>
      <c r="D52" s="220">
        <v>241.11</v>
      </c>
      <c r="E52" s="206">
        <v>243.34</v>
      </c>
    </row>
    <row r="53" spans="2:7" ht="14.25" customHeight="1" thickBot="1">
      <c r="B53" s="137" t="s">
        <v>8</v>
      </c>
      <c r="C53" s="138" t="s">
        <v>40</v>
      </c>
      <c r="D53" s="219">
        <v>193.01</v>
      </c>
      <c r="E53" s="338">
        <v>243.11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39226.19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39226.19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39226.19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39226.19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39226.19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Arkusz6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3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248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41471.33</v>
      </c>
      <c r="E11" s="238">
        <v>38297.700000000004</v>
      </c>
    </row>
    <row r="12" spans="2:12">
      <c r="B12" s="124" t="s">
        <v>3</v>
      </c>
      <c r="C12" s="125" t="s">
        <v>4</v>
      </c>
      <c r="D12" s="239">
        <v>41471.33</v>
      </c>
      <c r="E12" s="240">
        <v>38297.700000000004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41471.33</v>
      </c>
      <c r="E21" s="246">
        <v>38297.700000000004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H25" s="167"/>
    </row>
    <row r="26" spans="2:11">
      <c r="B26" s="78" t="s">
        <v>14</v>
      </c>
      <c r="C26" s="79" t="s">
        <v>15</v>
      </c>
      <c r="D26" s="247">
        <v>68530.490000000005</v>
      </c>
      <c r="E26" s="248">
        <v>41471.33</v>
      </c>
      <c r="G26" s="63"/>
      <c r="H26" s="167"/>
    </row>
    <row r="27" spans="2:11">
      <c r="B27" s="8" t="s">
        <v>16</v>
      </c>
      <c r="C27" s="9" t="s">
        <v>106</v>
      </c>
      <c r="D27" s="249">
        <v>-18104.07</v>
      </c>
      <c r="E27" s="232">
        <v>-5341.3899999999994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2184.09</v>
      </c>
      <c r="E28" s="233">
        <v>1507.55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2184.09</v>
      </c>
      <c r="E29" s="234">
        <v>1507.55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20288.16</v>
      </c>
      <c r="E32" s="233">
        <v>6848.94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3310.67</v>
      </c>
      <c r="E33" s="234">
        <v>6087.75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197.71</v>
      </c>
      <c r="E35" s="234">
        <v>164.26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471.32</v>
      </c>
      <c r="E37" s="234">
        <v>354.62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16308.460000000001</v>
      </c>
      <c r="E39" s="235">
        <v>242.31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-8955.09</v>
      </c>
      <c r="E40" s="253">
        <v>2167.7600000000002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41471.33</v>
      </c>
      <c r="E41" s="246">
        <v>38297.700000000004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  <c r="H43" s="167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59">
        <v>735.93740000000003</v>
      </c>
      <c r="E47" s="110">
        <v>507.79149999999998</v>
      </c>
      <c r="G47" s="61"/>
      <c r="H47" s="115"/>
    </row>
    <row r="48" spans="2:10">
      <c r="B48" s="136" t="s">
        <v>5</v>
      </c>
      <c r="C48" s="134" t="s">
        <v>40</v>
      </c>
      <c r="D48" s="259">
        <v>507.79149999999998</v>
      </c>
      <c r="E48" s="340">
        <v>445.58109999999999</v>
      </c>
      <c r="G48" s="115"/>
    </row>
    <row r="49" spans="2:7">
      <c r="B49" s="100" t="s">
        <v>22</v>
      </c>
      <c r="C49" s="102" t="s">
        <v>108</v>
      </c>
      <c r="D49" s="259"/>
      <c r="E49" s="203"/>
    </row>
    <row r="50" spans="2:7">
      <c r="B50" s="135" t="s">
        <v>3</v>
      </c>
      <c r="C50" s="125" t="s">
        <v>39</v>
      </c>
      <c r="D50" s="259">
        <v>93.12</v>
      </c>
      <c r="E50" s="203">
        <v>81.67</v>
      </c>
      <c r="G50" s="123"/>
    </row>
    <row r="51" spans="2:7">
      <c r="B51" s="135" t="s">
        <v>5</v>
      </c>
      <c r="C51" s="125" t="s">
        <v>109</v>
      </c>
      <c r="D51" s="259">
        <v>75.7</v>
      </c>
      <c r="E51" s="203">
        <v>79.460000000000008</v>
      </c>
      <c r="G51" s="123"/>
    </row>
    <row r="52" spans="2:7">
      <c r="B52" s="135" t="s">
        <v>7</v>
      </c>
      <c r="C52" s="125" t="s">
        <v>110</v>
      </c>
      <c r="D52" s="259">
        <v>95.51</v>
      </c>
      <c r="E52" s="203">
        <v>88.350000000000009</v>
      </c>
    </row>
    <row r="53" spans="2:7" ht="13.5" customHeight="1" thickBot="1">
      <c r="B53" s="137" t="s">
        <v>8</v>
      </c>
      <c r="C53" s="138" t="s">
        <v>40</v>
      </c>
      <c r="D53" s="219">
        <v>81.67</v>
      </c>
      <c r="E53" s="338">
        <v>85.95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38297.700000000004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38297.700000000004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38297.700000000004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38297.700000000004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38297.700000000004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3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Arkusz6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710937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155108.75</v>
      </c>
      <c r="E11" s="238">
        <v>146971.82</v>
      </c>
    </row>
    <row r="12" spans="2:12">
      <c r="B12" s="89" t="s">
        <v>3</v>
      </c>
      <c r="C12" s="5" t="s">
        <v>4</v>
      </c>
      <c r="D12" s="239">
        <v>155108.75</v>
      </c>
      <c r="E12" s="240">
        <v>146971.82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155108.75</v>
      </c>
      <c r="E21" s="246">
        <v>146971.82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127174.57</v>
      </c>
      <c r="E26" s="248">
        <v>155108.75</v>
      </c>
      <c r="G26" s="63"/>
      <c r="H26" s="167"/>
    </row>
    <row r="27" spans="2:11">
      <c r="B27" s="8" t="s">
        <v>16</v>
      </c>
      <c r="C27" s="9" t="s">
        <v>106</v>
      </c>
      <c r="D27" s="249">
        <v>31447.58</v>
      </c>
      <c r="E27" s="232">
        <v>-22510.57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77319.89</v>
      </c>
      <c r="E28" s="233">
        <v>17180.64</v>
      </c>
      <c r="F28" s="61"/>
      <c r="G28" s="61"/>
      <c r="H28" s="172"/>
      <c r="I28" s="61"/>
      <c r="J28" s="63"/>
    </row>
    <row r="29" spans="2:11">
      <c r="B29" s="87" t="s">
        <v>3</v>
      </c>
      <c r="C29" s="5" t="s">
        <v>19</v>
      </c>
      <c r="D29" s="250">
        <v>13028.39</v>
      </c>
      <c r="E29" s="234">
        <v>17180.64</v>
      </c>
      <c r="F29" s="61"/>
      <c r="G29" s="61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87" t="s">
        <v>7</v>
      </c>
      <c r="C31" s="5" t="s">
        <v>21</v>
      </c>
      <c r="D31" s="250">
        <v>64291.5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45872.31</v>
      </c>
      <c r="E32" s="233">
        <v>39691.21</v>
      </c>
      <c r="F32" s="61"/>
      <c r="G32" s="6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41643.46</v>
      </c>
      <c r="E33" s="234">
        <v>37210.870000000003</v>
      </c>
      <c r="F33" s="61"/>
      <c r="G33" s="61"/>
      <c r="H33" s="172"/>
      <c r="I33" s="61"/>
      <c r="J33" s="63"/>
    </row>
    <row r="34" spans="2:10">
      <c r="B34" s="87" t="s">
        <v>5</v>
      </c>
      <c r="C34" s="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87" t="s">
        <v>7</v>
      </c>
      <c r="C35" s="5" t="s">
        <v>26</v>
      </c>
      <c r="D35" s="250">
        <v>1172.29</v>
      </c>
      <c r="E35" s="234">
        <v>849.45</v>
      </c>
      <c r="F35" s="61"/>
      <c r="G35" s="61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2081.4499999999998</v>
      </c>
      <c r="E37" s="234">
        <v>1630.8600000000001</v>
      </c>
      <c r="F37" s="61"/>
      <c r="G37" s="61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975.11</v>
      </c>
      <c r="E39" s="235">
        <v>0.03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-3513.4</v>
      </c>
      <c r="E40" s="253">
        <v>14373.64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155108.75000000003</v>
      </c>
      <c r="E41" s="246">
        <v>146971.82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758.97929999999997</v>
      </c>
      <c r="E47" s="110">
        <v>921.67539999999997</v>
      </c>
      <c r="G47" s="61"/>
      <c r="H47" s="115"/>
    </row>
    <row r="48" spans="2:10">
      <c r="B48" s="101" t="s">
        <v>5</v>
      </c>
      <c r="C48" s="11" t="s">
        <v>40</v>
      </c>
      <c r="D48" s="220">
        <v>921.67539999999997</v>
      </c>
      <c r="E48" s="339">
        <v>795.99120000000005</v>
      </c>
      <c r="G48" s="14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85" t="s">
        <v>3</v>
      </c>
      <c r="C50" s="5" t="s">
        <v>39</v>
      </c>
      <c r="D50" s="220">
        <v>167.56</v>
      </c>
      <c r="E50" s="206">
        <v>168.29</v>
      </c>
      <c r="G50" s="123"/>
    </row>
    <row r="51" spans="2:7">
      <c r="B51" s="85" t="s">
        <v>5</v>
      </c>
      <c r="C51" s="5" t="s">
        <v>109</v>
      </c>
      <c r="D51" s="220">
        <v>150.08000000000001</v>
      </c>
      <c r="E51" s="206">
        <v>164.24</v>
      </c>
      <c r="G51" s="123"/>
    </row>
    <row r="52" spans="2:7">
      <c r="B52" s="85" t="s">
        <v>7</v>
      </c>
      <c r="C52" s="5" t="s">
        <v>110</v>
      </c>
      <c r="D52" s="220">
        <v>189.27</v>
      </c>
      <c r="E52" s="206">
        <v>189.17000000000002</v>
      </c>
    </row>
    <row r="53" spans="2:7" ht="12.75" customHeight="1" thickBot="1">
      <c r="B53" s="86" t="s">
        <v>8</v>
      </c>
      <c r="C53" s="13" t="s">
        <v>40</v>
      </c>
      <c r="D53" s="219">
        <v>168.29</v>
      </c>
      <c r="E53" s="338">
        <v>184.64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146971.82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146971.82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146971.82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146971.82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146971.82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6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Arkusz6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71019.87</v>
      </c>
      <c r="E11" s="238">
        <v>80450.799999999988</v>
      </c>
    </row>
    <row r="12" spans="2:12">
      <c r="B12" s="89" t="s">
        <v>3</v>
      </c>
      <c r="C12" s="5" t="s">
        <v>4</v>
      </c>
      <c r="D12" s="239">
        <v>71019.87</v>
      </c>
      <c r="E12" s="240">
        <v>80450.799999999988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71019.87</v>
      </c>
      <c r="E21" s="246">
        <v>80450.799999999988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78615.820000000007</v>
      </c>
      <c r="E26" s="248">
        <v>71019.87</v>
      </c>
      <c r="G26" s="63"/>
    </row>
    <row r="27" spans="2:11">
      <c r="B27" s="8" t="s">
        <v>16</v>
      </c>
      <c r="C27" s="9" t="s">
        <v>106</v>
      </c>
      <c r="D27" s="249">
        <v>-8394.5500000000029</v>
      </c>
      <c r="E27" s="232">
        <v>2796.79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8959.2799999999988</v>
      </c>
      <c r="E28" s="233">
        <v>4497.7</v>
      </c>
      <c r="F28" s="61"/>
      <c r="G28" s="61"/>
      <c r="H28" s="172"/>
      <c r="I28" s="61"/>
      <c r="J28" s="63"/>
    </row>
    <row r="29" spans="2:11">
      <c r="B29" s="87" t="s">
        <v>3</v>
      </c>
      <c r="C29" s="5" t="s">
        <v>19</v>
      </c>
      <c r="D29" s="250">
        <v>4796.5</v>
      </c>
      <c r="E29" s="234">
        <v>4497.7</v>
      </c>
      <c r="F29" s="61"/>
      <c r="G29" s="61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87" t="s">
        <v>7</v>
      </c>
      <c r="C31" s="5" t="s">
        <v>21</v>
      </c>
      <c r="D31" s="250">
        <v>4162.78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17353.830000000002</v>
      </c>
      <c r="E32" s="233">
        <v>1700.91</v>
      </c>
      <c r="F32" s="61"/>
      <c r="G32" s="6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7681.08</v>
      </c>
      <c r="E33" s="234">
        <v>871.83</v>
      </c>
      <c r="F33" s="61"/>
      <c r="G33" s="61"/>
      <c r="H33" s="172"/>
      <c r="I33" s="61"/>
      <c r="J33" s="63"/>
    </row>
    <row r="34" spans="2:10">
      <c r="B34" s="87" t="s">
        <v>5</v>
      </c>
      <c r="C34" s="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87" t="s">
        <v>7</v>
      </c>
      <c r="C35" s="5" t="s">
        <v>26</v>
      </c>
      <c r="D35" s="250">
        <v>361.92</v>
      </c>
      <c r="E35" s="234">
        <v>324.62</v>
      </c>
      <c r="F35" s="61"/>
      <c r="G35" s="61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499.82</v>
      </c>
      <c r="E37" s="234">
        <v>504.41</v>
      </c>
      <c r="F37" s="61"/>
      <c r="G37" s="61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8811.01</v>
      </c>
      <c r="E39" s="235">
        <v>0.05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798.6</v>
      </c>
      <c r="E40" s="253">
        <v>6634.14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71019.87000000001</v>
      </c>
      <c r="E41" s="246">
        <v>80450.799999999988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582.90070000000003</v>
      </c>
      <c r="E47" s="110">
        <v>519.41690000000006</v>
      </c>
      <c r="G47" s="61"/>
    </row>
    <row r="48" spans="2:10">
      <c r="B48" s="101" t="s">
        <v>5</v>
      </c>
      <c r="C48" s="11" t="s">
        <v>40</v>
      </c>
      <c r="D48" s="220">
        <v>519.41690000000006</v>
      </c>
      <c r="E48" s="339">
        <v>538.45659999999998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85" t="s">
        <v>3</v>
      </c>
      <c r="C50" s="5" t="s">
        <v>39</v>
      </c>
      <c r="D50" s="220">
        <v>134.87</v>
      </c>
      <c r="E50" s="206">
        <v>136.72999999999999</v>
      </c>
      <c r="G50" s="123"/>
    </row>
    <row r="51" spans="2:7">
      <c r="B51" s="85" t="s">
        <v>5</v>
      </c>
      <c r="C51" s="5" t="s">
        <v>109</v>
      </c>
      <c r="D51" s="220">
        <v>130.19999999999999</v>
      </c>
      <c r="E51" s="206">
        <v>136.72999999999999</v>
      </c>
      <c r="G51" s="123"/>
    </row>
    <row r="52" spans="2:7">
      <c r="B52" s="85" t="s">
        <v>7</v>
      </c>
      <c r="C52" s="5" t="s">
        <v>110</v>
      </c>
      <c r="D52" s="220">
        <v>136.88</v>
      </c>
      <c r="E52" s="206">
        <v>149.44</v>
      </c>
    </row>
    <row r="53" spans="2:7" ht="13.5" customHeight="1" thickBot="1">
      <c r="B53" s="86" t="s">
        <v>8</v>
      </c>
      <c r="C53" s="13" t="s">
        <v>40</v>
      </c>
      <c r="D53" s="219">
        <v>136.72999999999999</v>
      </c>
      <c r="E53" s="338">
        <v>149.41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80450.799999999988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80450.799999999988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80450.799999999988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80450.799999999988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80450.799999999988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Arkusz6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1.140625" customWidth="1"/>
    <col min="9" max="9" width="13.28515625" customWidth="1"/>
    <col min="10" max="10" width="13.5703125" customWidth="1"/>
    <col min="11" max="11" width="12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159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154136.49</v>
      </c>
      <c r="E11" s="238">
        <v>134206.03</v>
      </c>
    </row>
    <row r="12" spans="2:12">
      <c r="B12" s="89" t="s">
        <v>3</v>
      </c>
      <c r="C12" s="5" t="s">
        <v>4</v>
      </c>
      <c r="D12" s="239">
        <v>154136.49</v>
      </c>
      <c r="E12" s="240">
        <v>134206.03</v>
      </c>
    </row>
    <row r="13" spans="2:12">
      <c r="B13" s="89" t="s">
        <v>5</v>
      </c>
      <c r="C13" s="57" t="s">
        <v>6</v>
      </c>
      <c r="D13" s="241">
        <v>0</v>
      </c>
      <c r="E13" s="265">
        <v>0</v>
      </c>
    </row>
    <row r="14" spans="2:12">
      <c r="B14" s="89" t="s">
        <v>7</v>
      </c>
      <c r="C14" s="57" t="s">
        <v>9</v>
      </c>
      <c r="D14" s="241">
        <v>0</v>
      </c>
      <c r="E14" s="265">
        <v>0</v>
      </c>
      <c r="G14" s="56"/>
    </row>
    <row r="15" spans="2:12">
      <c r="B15" s="89" t="s">
        <v>101</v>
      </c>
      <c r="C15" s="57" t="s">
        <v>10</v>
      </c>
      <c r="D15" s="241">
        <v>0</v>
      </c>
      <c r="E15" s="265">
        <v>0</v>
      </c>
    </row>
    <row r="16" spans="2:12">
      <c r="B16" s="90" t="s">
        <v>102</v>
      </c>
      <c r="C16" s="74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89" t="s">
        <v>3</v>
      </c>
      <c r="C18" s="5" t="s">
        <v>10</v>
      </c>
      <c r="D18" s="242">
        <v>0</v>
      </c>
      <c r="E18" s="266">
        <v>0</v>
      </c>
    </row>
    <row r="19" spans="2:11" ht="15" customHeight="1">
      <c r="B19" s="89" t="s">
        <v>5</v>
      </c>
      <c r="C19" s="57" t="s">
        <v>103</v>
      </c>
      <c r="D19" s="241">
        <v>0</v>
      </c>
      <c r="E19" s="265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154136.49</v>
      </c>
      <c r="E21" s="246">
        <v>134206.03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5.75" customHeight="1" thickBot="1">
      <c r="B24" s="349" t="s">
        <v>100</v>
      </c>
      <c r="C24" s="362"/>
      <c r="D24" s="362"/>
      <c r="E24" s="362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219714.18000000002</v>
      </c>
      <c r="E26" s="164">
        <v>154136.49</v>
      </c>
      <c r="G26" s="63"/>
    </row>
    <row r="27" spans="2:11">
      <c r="B27" s="8" t="s">
        <v>16</v>
      </c>
      <c r="C27" s="9" t="s">
        <v>106</v>
      </c>
      <c r="D27" s="249">
        <v>-48899.500000000007</v>
      </c>
      <c r="E27" s="232">
        <v>-4778.8799999999992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12867.17</v>
      </c>
      <c r="E28" s="233">
        <v>12160.74</v>
      </c>
      <c r="F28" s="61"/>
      <c r="G28" s="61"/>
      <c r="H28" s="172"/>
      <c r="I28" s="61"/>
      <c r="J28" s="63"/>
    </row>
    <row r="29" spans="2:11">
      <c r="B29" s="87" t="s">
        <v>3</v>
      </c>
      <c r="C29" s="5" t="s">
        <v>19</v>
      </c>
      <c r="D29" s="250">
        <v>12867.17</v>
      </c>
      <c r="E29" s="234">
        <v>11741.52</v>
      </c>
      <c r="F29" s="61"/>
      <c r="G29" s="61"/>
      <c r="H29" s="172"/>
      <c r="I29" s="61"/>
      <c r="J29" s="63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87" t="s">
        <v>7</v>
      </c>
      <c r="C31" s="5" t="s">
        <v>21</v>
      </c>
      <c r="D31" s="250">
        <v>0</v>
      </c>
      <c r="E31" s="234">
        <v>419.22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61766.670000000006</v>
      </c>
      <c r="E32" s="233">
        <v>16939.62</v>
      </c>
      <c r="F32" s="61"/>
      <c r="G32" s="63"/>
      <c r="H32" s="172"/>
      <c r="I32" s="61"/>
      <c r="J32" s="63"/>
    </row>
    <row r="33" spans="2:10">
      <c r="B33" s="87" t="s">
        <v>3</v>
      </c>
      <c r="C33" s="5" t="s">
        <v>24</v>
      </c>
      <c r="D33" s="250">
        <v>25437.61</v>
      </c>
      <c r="E33" s="234">
        <v>14628.23</v>
      </c>
      <c r="F33" s="61"/>
      <c r="G33" s="61"/>
      <c r="H33" s="172"/>
      <c r="I33" s="61"/>
      <c r="J33" s="63"/>
    </row>
    <row r="34" spans="2:10">
      <c r="B34" s="87" t="s">
        <v>5</v>
      </c>
      <c r="C34" s="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87" t="s">
        <v>7</v>
      </c>
      <c r="C35" s="5" t="s">
        <v>26</v>
      </c>
      <c r="D35" s="250">
        <v>1547.99</v>
      </c>
      <c r="E35" s="234">
        <v>1257.8700000000001</v>
      </c>
      <c r="F35" s="61"/>
      <c r="G35" s="61"/>
      <c r="H35" s="172"/>
      <c r="I35" s="61"/>
      <c r="J35" s="63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87" t="s">
        <v>28</v>
      </c>
      <c r="C37" s="5" t="s">
        <v>29</v>
      </c>
      <c r="D37" s="250">
        <v>1249.0899999999999</v>
      </c>
      <c r="E37" s="234">
        <v>1052.95</v>
      </c>
      <c r="F37" s="61"/>
      <c r="G37" s="61"/>
      <c r="H37" s="172"/>
      <c r="I37" s="61"/>
      <c r="J37" s="63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88" t="s">
        <v>32</v>
      </c>
      <c r="C39" s="11" t="s">
        <v>33</v>
      </c>
      <c r="D39" s="251">
        <v>33531.980000000003</v>
      </c>
      <c r="E39" s="235">
        <v>0.56999999999999995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-16678.189999999999</v>
      </c>
      <c r="E40" s="253">
        <v>-15151.58</v>
      </c>
      <c r="G40" s="63"/>
    </row>
    <row r="41" spans="2:10" ht="13.5" thickBot="1">
      <c r="B41" s="82" t="s">
        <v>36</v>
      </c>
      <c r="C41" s="83" t="s">
        <v>37</v>
      </c>
      <c r="D41" s="218">
        <v>154136.49000000002</v>
      </c>
      <c r="E41" s="109">
        <v>134206.03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718.02020000000005</v>
      </c>
      <c r="E47" s="110">
        <v>543.40380000000005</v>
      </c>
      <c r="G47" s="61"/>
      <c r="H47" s="115"/>
    </row>
    <row r="48" spans="2:10">
      <c r="B48" s="101" t="s">
        <v>5</v>
      </c>
      <c r="C48" s="11" t="s">
        <v>40</v>
      </c>
      <c r="D48" s="220">
        <v>543.40380000000005</v>
      </c>
      <c r="E48" s="339">
        <v>526.31880000000001</v>
      </c>
      <c r="G48" s="14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85" t="s">
        <v>3</v>
      </c>
      <c r="C50" s="5" t="s">
        <v>39</v>
      </c>
      <c r="D50" s="220">
        <v>306</v>
      </c>
      <c r="E50" s="206">
        <v>283.64999999999998</v>
      </c>
      <c r="G50" s="123"/>
    </row>
    <row r="51" spans="2:7">
      <c r="B51" s="85" t="s">
        <v>5</v>
      </c>
      <c r="C51" s="5" t="s">
        <v>109</v>
      </c>
      <c r="D51" s="220">
        <v>269.52999999999997</v>
      </c>
      <c r="E51" s="206">
        <v>248.57</v>
      </c>
      <c r="G51" s="123"/>
    </row>
    <row r="52" spans="2:7">
      <c r="B52" s="85" t="s">
        <v>7</v>
      </c>
      <c r="C52" s="5" t="s">
        <v>110</v>
      </c>
      <c r="D52" s="220">
        <v>314.19</v>
      </c>
      <c r="E52" s="206">
        <v>301.12</v>
      </c>
    </row>
    <row r="53" spans="2:7" ht="12.75" customHeight="1" thickBot="1">
      <c r="B53" s="86" t="s">
        <v>8</v>
      </c>
      <c r="C53" s="13" t="s">
        <v>40</v>
      </c>
      <c r="D53" s="219">
        <v>283.64999999999998</v>
      </c>
      <c r="E53" s="338">
        <v>254.99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134206.03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134206.03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134206.03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134206.03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134206.03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5.7109375" customWidth="1"/>
    <col min="11" max="11" width="14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  <c r="G9" s="147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46996861.670000002</v>
      </c>
      <c r="E11" s="238">
        <f>SUM(E12:E14)</f>
        <v>59084967.550000004</v>
      </c>
    </row>
    <row r="12" spans="2:12">
      <c r="B12" s="89" t="s">
        <v>3</v>
      </c>
      <c r="C12" s="144" t="s">
        <v>4</v>
      </c>
      <c r="D12" s="239">
        <v>46806197.780000001</v>
      </c>
      <c r="E12" s="240">
        <v>59066881.380000003</v>
      </c>
      <c r="H12" s="61"/>
    </row>
    <row r="13" spans="2:12">
      <c r="B13" s="89" t="s">
        <v>5</v>
      </c>
      <c r="C13" s="144" t="s">
        <v>6</v>
      </c>
      <c r="D13" s="241">
        <v>190663.89</v>
      </c>
      <c r="E13" s="301">
        <v>0</v>
      </c>
      <c r="G13" s="61"/>
      <c r="H13" s="61"/>
    </row>
    <row r="14" spans="2:12">
      <c r="B14" s="89" t="s">
        <v>7</v>
      </c>
      <c r="C14" s="144" t="s">
        <v>9</v>
      </c>
      <c r="D14" s="241">
        <v>0</v>
      </c>
      <c r="E14" s="301">
        <f>E15</f>
        <v>18086.170000000002</v>
      </c>
      <c r="H14" s="61"/>
    </row>
    <row r="15" spans="2:12">
      <c r="B15" s="89" t="s">
        <v>101</v>
      </c>
      <c r="C15" s="144" t="s">
        <v>10</v>
      </c>
      <c r="D15" s="241">
        <v>0</v>
      </c>
      <c r="E15" s="301">
        <v>18086.170000000002</v>
      </c>
      <c r="H15" s="61"/>
    </row>
    <row r="16" spans="2:12">
      <c r="B16" s="90" t="s">
        <v>102</v>
      </c>
      <c r="C16" s="145" t="s">
        <v>11</v>
      </c>
      <c r="D16" s="242">
        <v>0</v>
      </c>
      <c r="E16" s="302">
        <v>0</v>
      </c>
      <c r="H16" s="61"/>
    </row>
    <row r="17" spans="2:11">
      <c r="B17" s="8" t="s">
        <v>12</v>
      </c>
      <c r="C17" s="146" t="s">
        <v>64</v>
      </c>
      <c r="D17" s="243">
        <v>110355.46</v>
      </c>
      <c r="E17" s="303">
        <f>E18</f>
        <v>184417.74</v>
      </c>
      <c r="H17" s="61"/>
    </row>
    <row r="18" spans="2:11">
      <c r="B18" s="89" t="s">
        <v>3</v>
      </c>
      <c r="C18" s="144" t="s">
        <v>10</v>
      </c>
      <c r="D18" s="242">
        <v>110355.46</v>
      </c>
      <c r="E18" s="302">
        <v>184417.74</v>
      </c>
    </row>
    <row r="19" spans="2:11" ht="15" customHeight="1">
      <c r="B19" s="89" t="s">
        <v>5</v>
      </c>
      <c r="C19" s="144" t="s">
        <v>103</v>
      </c>
      <c r="D19" s="241">
        <v>0</v>
      </c>
      <c r="E19" s="301">
        <v>0</v>
      </c>
    </row>
    <row r="20" spans="2:11" ht="13.5" thickBot="1">
      <c r="B20" s="91" t="s">
        <v>7</v>
      </c>
      <c r="C20" s="58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46886506.210000001</v>
      </c>
      <c r="E21" s="246">
        <f>E11-E17</f>
        <v>58900549.810000002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61"/>
      <c r="D23" s="361"/>
      <c r="E23" s="361"/>
      <c r="G23" s="61"/>
    </row>
    <row r="24" spans="2:11" ht="16.5" customHeight="1" thickBot="1">
      <c r="B24" s="349" t="s">
        <v>100</v>
      </c>
      <c r="C24" s="362"/>
      <c r="D24" s="362"/>
      <c r="E24" s="362"/>
      <c r="K24" s="123"/>
    </row>
    <row r="25" spans="2:11" ht="13.5" thickBot="1">
      <c r="B25" s="71"/>
      <c r="C25" s="4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58023316.279999994</v>
      </c>
      <c r="E26" s="248">
        <v>46886506.210000001</v>
      </c>
      <c r="G26" s="63"/>
    </row>
    <row r="27" spans="2:11">
      <c r="B27" s="8" t="s">
        <v>16</v>
      </c>
      <c r="C27" s="9" t="s">
        <v>106</v>
      </c>
      <c r="D27" s="249">
        <v>238960.69000000041</v>
      </c>
      <c r="E27" s="232">
        <v>-2393115.2499999991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6093962.3800000008</v>
      </c>
      <c r="E28" s="233">
        <v>5513939.6400000006</v>
      </c>
      <c r="F28" s="61"/>
      <c r="G28" s="112"/>
      <c r="H28" s="172"/>
      <c r="I28" s="172"/>
      <c r="J28" s="112"/>
    </row>
    <row r="29" spans="2:11">
      <c r="B29" s="87" t="s">
        <v>3</v>
      </c>
      <c r="C29" s="5" t="s">
        <v>19</v>
      </c>
      <c r="D29" s="250">
        <v>5431225.2800000003</v>
      </c>
      <c r="E29" s="234">
        <v>5058961.95</v>
      </c>
      <c r="F29" s="61"/>
      <c r="G29" s="112"/>
      <c r="H29" s="172"/>
      <c r="I29" s="172"/>
      <c r="J29" s="112"/>
    </row>
    <row r="30" spans="2:11">
      <c r="B30" s="87" t="s">
        <v>5</v>
      </c>
      <c r="C30" s="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87" t="s">
        <v>7</v>
      </c>
      <c r="C31" s="5" t="s">
        <v>21</v>
      </c>
      <c r="D31" s="250">
        <v>662737.10000000009</v>
      </c>
      <c r="E31" s="234">
        <v>454977.68999999994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5855001.6900000004</v>
      </c>
      <c r="E32" s="233">
        <v>7907054.8899999997</v>
      </c>
      <c r="F32" s="61"/>
      <c r="G32" s="112"/>
      <c r="H32" s="172"/>
      <c r="I32" s="172"/>
      <c r="J32" s="112"/>
    </row>
    <row r="33" spans="2:10">
      <c r="B33" s="87" t="s">
        <v>3</v>
      </c>
      <c r="C33" s="5" t="s">
        <v>24</v>
      </c>
      <c r="D33" s="250">
        <v>3751860.38</v>
      </c>
      <c r="E33" s="234">
        <v>6035882.3300000001</v>
      </c>
      <c r="F33" s="61"/>
      <c r="G33" s="112"/>
      <c r="H33" s="172"/>
      <c r="I33" s="172"/>
      <c r="J33" s="112"/>
    </row>
    <row r="34" spans="2:10">
      <c r="B34" s="87" t="s">
        <v>5</v>
      </c>
      <c r="C34" s="5" t="s">
        <v>25</v>
      </c>
      <c r="D34" s="250">
        <v>398395.17</v>
      </c>
      <c r="E34" s="234">
        <v>236526.42</v>
      </c>
      <c r="F34" s="61"/>
      <c r="G34" s="112"/>
      <c r="H34" s="172"/>
      <c r="I34" s="172"/>
      <c r="J34" s="112"/>
    </row>
    <row r="35" spans="2:10">
      <c r="B35" s="87" t="s">
        <v>7</v>
      </c>
      <c r="C35" s="5" t="s">
        <v>26</v>
      </c>
      <c r="D35" s="250">
        <v>1289462.22</v>
      </c>
      <c r="E35" s="234">
        <v>1307033.77</v>
      </c>
      <c r="F35" s="61"/>
      <c r="G35" s="112"/>
      <c r="H35" s="172"/>
      <c r="I35" s="172"/>
      <c r="J35" s="112"/>
    </row>
    <row r="36" spans="2:10">
      <c r="B36" s="87" t="s">
        <v>8</v>
      </c>
      <c r="C36" s="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87" t="s">
        <v>28</v>
      </c>
      <c r="C37" s="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87" t="s">
        <v>30</v>
      </c>
      <c r="C38" s="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88" t="s">
        <v>32</v>
      </c>
      <c r="C39" s="11" t="s">
        <v>33</v>
      </c>
      <c r="D39" s="251">
        <v>415283.92</v>
      </c>
      <c r="E39" s="235">
        <v>327612.37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-11375770.76</v>
      </c>
      <c r="E40" s="253">
        <v>14407158.85</v>
      </c>
      <c r="G40" s="63"/>
    </row>
    <row r="41" spans="2:10" ht="13.5" thickBot="1">
      <c r="B41" s="82" t="s">
        <v>36</v>
      </c>
      <c r="C41" s="83" t="s">
        <v>37</v>
      </c>
      <c r="D41" s="254">
        <v>46886506.209999993</v>
      </c>
      <c r="E41" s="246">
        <v>58900549.810000002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5.75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4058935.7831000001</v>
      </c>
      <c r="E47" s="204">
        <v>4073504.6143999998</v>
      </c>
      <c r="G47" s="158"/>
    </row>
    <row r="48" spans="2:10">
      <c r="B48" s="136" t="s">
        <v>5</v>
      </c>
      <c r="C48" s="134" t="s">
        <v>40</v>
      </c>
      <c r="D48" s="220">
        <v>4073504.6143999998</v>
      </c>
      <c r="E48" s="319">
        <v>3888338.3819646155</v>
      </c>
      <c r="J48" s="115"/>
    </row>
    <row r="49" spans="2:10">
      <c r="B49" s="100" t="s">
        <v>22</v>
      </c>
      <c r="C49" s="102" t="s">
        <v>108</v>
      </c>
      <c r="D49" s="221"/>
      <c r="E49" s="103"/>
    </row>
    <row r="50" spans="2:10">
      <c r="B50" s="135" t="s">
        <v>3</v>
      </c>
      <c r="C50" s="125" t="s">
        <v>39</v>
      </c>
      <c r="D50" s="220">
        <v>14.295199999999999</v>
      </c>
      <c r="E50" s="204">
        <v>11.5101</v>
      </c>
      <c r="G50" s="151"/>
    </row>
    <row r="51" spans="2:10">
      <c r="B51" s="135" t="s">
        <v>5</v>
      </c>
      <c r="C51" s="125" t="s">
        <v>109</v>
      </c>
      <c r="D51" s="220">
        <v>9.7942</v>
      </c>
      <c r="E51" s="204">
        <v>11.510100000000001</v>
      </c>
      <c r="G51" s="123"/>
    </row>
    <row r="52" spans="2:10" ht="12.75" customHeight="1">
      <c r="B52" s="135" t="s">
        <v>7</v>
      </c>
      <c r="C52" s="125" t="s">
        <v>110</v>
      </c>
      <c r="D52" s="220">
        <v>14.733000000000001</v>
      </c>
      <c r="E52" s="204">
        <v>15.3032</v>
      </c>
    </row>
    <row r="53" spans="2:10" ht="13.5" thickBot="1">
      <c r="B53" s="137" t="s">
        <v>8</v>
      </c>
      <c r="C53" s="138" t="s">
        <v>40</v>
      </c>
      <c r="D53" s="219">
        <v>11.510100000000001</v>
      </c>
      <c r="E53" s="191">
        <v>15.148000000000001</v>
      </c>
    </row>
    <row r="54" spans="2:10">
      <c r="B54" s="139"/>
      <c r="C54" s="140"/>
      <c r="D54" s="94"/>
      <c r="E54" s="94"/>
    </row>
    <row r="55" spans="2:10" ht="13.5">
      <c r="B55" s="350" t="s">
        <v>61</v>
      </c>
      <c r="C55" s="351"/>
      <c r="D55" s="351"/>
      <c r="E55" s="351"/>
    </row>
    <row r="56" spans="2:10" ht="18" customHeight="1" thickBot="1">
      <c r="B56" s="349" t="s">
        <v>111</v>
      </c>
      <c r="C56" s="352"/>
      <c r="D56" s="352"/>
      <c r="E56" s="352"/>
    </row>
    <row r="57" spans="2:10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10">
      <c r="B58" s="14" t="s">
        <v>17</v>
      </c>
      <c r="C58" s="104" t="s">
        <v>42</v>
      </c>
      <c r="D58" s="105">
        <f>D71</f>
        <v>58800271.289999999</v>
      </c>
      <c r="E58" s="22">
        <f>D58/E21</f>
        <v>0.99829749433029946</v>
      </c>
      <c r="J58" s="61"/>
    </row>
    <row r="59" spans="2:10" ht="25.5">
      <c r="B59" s="369" t="s">
        <v>3</v>
      </c>
      <c r="C59" s="370" t="s">
        <v>43</v>
      </c>
      <c r="D59" s="371">
        <v>0</v>
      </c>
      <c r="E59" s="372">
        <f>D59/E21</f>
        <v>0</v>
      </c>
      <c r="J59" s="61"/>
    </row>
    <row r="60" spans="2:10" ht="24" customHeight="1">
      <c r="B60" s="373" t="s">
        <v>252</v>
      </c>
      <c r="C60" s="370" t="s">
        <v>253</v>
      </c>
      <c r="D60" s="371">
        <v>0</v>
      </c>
      <c r="E60" s="374">
        <v>0</v>
      </c>
      <c r="J60" s="61"/>
    </row>
    <row r="61" spans="2:10">
      <c r="B61" s="373" t="s">
        <v>254</v>
      </c>
      <c r="C61" s="370" t="s">
        <v>255</v>
      </c>
      <c r="D61" s="371">
        <v>0</v>
      </c>
      <c r="E61" s="374">
        <v>0</v>
      </c>
      <c r="J61" s="61"/>
    </row>
    <row r="62" spans="2:10">
      <c r="B62" s="373" t="s">
        <v>256</v>
      </c>
      <c r="C62" s="370" t="s">
        <v>257</v>
      </c>
      <c r="D62" s="371">
        <v>0</v>
      </c>
      <c r="E62" s="374">
        <v>0</v>
      </c>
      <c r="J62" s="61"/>
    </row>
    <row r="63" spans="2:10" ht="25.5">
      <c r="B63" s="375" t="s">
        <v>5</v>
      </c>
      <c r="C63" s="376" t="s">
        <v>44</v>
      </c>
      <c r="D63" s="168">
        <v>0</v>
      </c>
      <c r="E63" s="377">
        <v>0</v>
      </c>
      <c r="J63" s="61"/>
    </row>
    <row r="64" spans="2:10">
      <c r="B64" s="375" t="s">
        <v>7</v>
      </c>
      <c r="C64" s="376" t="s">
        <v>45</v>
      </c>
      <c r="D64" s="168">
        <v>0</v>
      </c>
      <c r="E64" s="377">
        <f>E66</f>
        <v>0</v>
      </c>
      <c r="J64" s="61"/>
    </row>
    <row r="65" spans="2:10">
      <c r="B65" s="378" t="s">
        <v>101</v>
      </c>
      <c r="C65" s="376" t="s">
        <v>258</v>
      </c>
      <c r="D65" s="168">
        <v>0</v>
      </c>
      <c r="E65" s="379">
        <v>0</v>
      </c>
      <c r="G65" s="61"/>
      <c r="J65" s="61"/>
    </row>
    <row r="66" spans="2:10">
      <c r="B66" s="378" t="s">
        <v>102</v>
      </c>
      <c r="C66" s="376" t="s">
        <v>11</v>
      </c>
      <c r="D66" s="168">
        <v>0</v>
      </c>
      <c r="E66" s="379">
        <f>D66/E21</f>
        <v>0</v>
      </c>
      <c r="J66" s="61"/>
    </row>
    <row r="67" spans="2:10">
      <c r="B67" s="375" t="s">
        <v>8</v>
      </c>
      <c r="C67" s="376" t="s">
        <v>46</v>
      </c>
      <c r="D67" s="168">
        <v>0</v>
      </c>
      <c r="E67" s="377">
        <v>0</v>
      </c>
      <c r="J67" s="61"/>
    </row>
    <row r="68" spans="2:10">
      <c r="B68" s="378" t="s">
        <v>259</v>
      </c>
      <c r="C68" s="376" t="s">
        <v>258</v>
      </c>
      <c r="D68" s="168">
        <v>0</v>
      </c>
      <c r="E68" s="379">
        <v>0</v>
      </c>
      <c r="J68" s="61"/>
    </row>
    <row r="69" spans="2:10">
      <c r="B69" s="378" t="s">
        <v>260</v>
      </c>
      <c r="C69" s="376" t="s">
        <v>11</v>
      </c>
      <c r="D69" s="168">
        <v>0</v>
      </c>
      <c r="E69" s="379">
        <v>0</v>
      </c>
      <c r="J69" s="61"/>
    </row>
    <row r="70" spans="2:10">
      <c r="B70" s="375" t="s">
        <v>28</v>
      </c>
      <c r="C70" s="376" t="s">
        <v>47</v>
      </c>
      <c r="D70" s="168">
        <v>0</v>
      </c>
      <c r="E70" s="377">
        <v>0</v>
      </c>
      <c r="J70" s="61"/>
    </row>
    <row r="71" spans="2:10">
      <c r="B71" s="369" t="s">
        <v>30</v>
      </c>
      <c r="C71" s="370" t="s">
        <v>48</v>
      </c>
      <c r="D71" s="371">
        <v>58800271.289999999</v>
      </c>
      <c r="E71" s="372">
        <f>E72</f>
        <v>0.99829749433029946</v>
      </c>
      <c r="J71" s="61"/>
    </row>
    <row r="72" spans="2:10">
      <c r="B72" s="369" t="s">
        <v>261</v>
      </c>
      <c r="C72" s="370" t="s">
        <v>262</v>
      </c>
      <c r="D72" s="371">
        <v>58800271.289999999</v>
      </c>
      <c r="E72" s="372">
        <f>D72/E21</f>
        <v>0.99829749433029946</v>
      </c>
      <c r="J72" s="61"/>
    </row>
    <row r="73" spans="2:10">
      <c r="B73" s="369" t="s">
        <v>263</v>
      </c>
      <c r="C73" s="370" t="s">
        <v>264</v>
      </c>
      <c r="D73" s="371">
        <v>0</v>
      </c>
      <c r="E73" s="372">
        <v>0</v>
      </c>
      <c r="J73" s="61"/>
    </row>
    <row r="74" spans="2:10">
      <c r="B74" s="369" t="s">
        <v>32</v>
      </c>
      <c r="C74" s="370" t="s">
        <v>113</v>
      </c>
      <c r="D74" s="371">
        <v>0</v>
      </c>
      <c r="E74" s="372">
        <v>0</v>
      </c>
      <c r="J74" s="61"/>
    </row>
    <row r="75" spans="2:10">
      <c r="B75" s="369" t="s">
        <v>265</v>
      </c>
      <c r="C75" s="370" t="s">
        <v>266</v>
      </c>
      <c r="D75" s="371">
        <v>0</v>
      </c>
      <c r="E75" s="372">
        <v>0</v>
      </c>
      <c r="J75" s="61"/>
    </row>
    <row r="76" spans="2:10">
      <c r="B76" s="369" t="s">
        <v>267</v>
      </c>
      <c r="C76" s="370" t="s">
        <v>268</v>
      </c>
      <c r="D76" s="371">
        <v>0</v>
      </c>
      <c r="E76" s="372">
        <v>0</v>
      </c>
      <c r="J76" s="61"/>
    </row>
    <row r="77" spans="2:10">
      <c r="B77" s="369" t="s">
        <v>269</v>
      </c>
      <c r="C77" s="370" t="s">
        <v>270</v>
      </c>
      <c r="D77" s="371">
        <v>0</v>
      </c>
      <c r="E77" s="372">
        <v>0</v>
      </c>
      <c r="J77" s="61"/>
    </row>
    <row r="78" spans="2:10">
      <c r="B78" s="369" t="s">
        <v>271</v>
      </c>
      <c r="C78" s="370" t="s">
        <v>272</v>
      </c>
      <c r="D78" s="371">
        <v>0</v>
      </c>
      <c r="E78" s="372">
        <v>0</v>
      </c>
      <c r="J78" s="61"/>
    </row>
    <row r="79" spans="2:10">
      <c r="B79" s="369" t="s">
        <v>273</v>
      </c>
      <c r="C79" s="370" t="s">
        <v>274</v>
      </c>
      <c r="D79" s="371">
        <v>0</v>
      </c>
      <c r="E79" s="372">
        <v>0</v>
      </c>
    </row>
    <row r="80" spans="2:10">
      <c r="B80" s="369" t="s">
        <v>49</v>
      </c>
      <c r="C80" s="370" t="s">
        <v>50</v>
      </c>
      <c r="D80" s="371">
        <v>0</v>
      </c>
      <c r="E80" s="372">
        <v>0</v>
      </c>
    </row>
    <row r="81" spans="2:8">
      <c r="B81" s="375" t="s">
        <v>51</v>
      </c>
      <c r="C81" s="376" t="s">
        <v>52</v>
      </c>
      <c r="D81" s="168">
        <v>0</v>
      </c>
      <c r="E81" s="377">
        <v>0</v>
      </c>
    </row>
    <row r="82" spans="2:8">
      <c r="B82" s="375" t="s">
        <v>275</v>
      </c>
      <c r="C82" s="376" t="s">
        <v>276</v>
      </c>
      <c r="D82" s="168">
        <v>0</v>
      </c>
      <c r="E82" s="377">
        <v>0</v>
      </c>
    </row>
    <row r="83" spans="2:8">
      <c r="B83" s="375" t="s">
        <v>277</v>
      </c>
      <c r="C83" s="376" t="s">
        <v>278</v>
      </c>
      <c r="D83" s="168">
        <v>0</v>
      </c>
      <c r="E83" s="377">
        <v>0</v>
      </c>
    </row>
    <row r="84" spans="2:8">
      <c r="B84" s="375" t="s">
        <v>279</v>
      </c>
      <c r="C84" s="376" t="s">
        <v>280</v>
      </c>
      <c r="D84" s="168">
        <v>0</v>
      </c>
      <c r="E84" s="377">
        <v>0</v>
      </c>
    </row>
    <row r="85" spans="2:8">
      <c r="B85" s="375" t="s">
        <v>281</v>
      </c>
      <c r="C85" s="376" t="s">
        <v>282</v>
      </c>
      <c r="D85" s="168">
        <v>0</v>
      </c>
      <c r="E85" s="377">
        <v>0</v>
      </c>
    </row>
    <row r="86" spans="2:8">
      <c r="B86" s="375" t="s">
        <v>53</v>
      </c>
      <c r="C86" s="376" t="s">
        <v>54</v>
      </c>
      <c r="D86" s="168">
        <v>0</v>
      </c>
      <c r="E86" s="377">
        <v>0</v>
      </c>
    </row>
    <row r="87" spans="2:8">
      <c r="B87" s="375" t="s">
        <v>55</v>
      </c>
      <c r="C87" s="376" t="s">
        <v>56</v>
      </c>
      <c r="D87" s="168">
        <v>266610.09000000003</v>
      </c>
      <c r="E87" s="377">
        <f>D87/E21</f>
        <v>4.5264448440638424E-3</v>
      </c>
    </row>
    <row r="88" spans="2:8">
      <c r="B88" s="166" t="s">
        <v>57</v>
      </c>
      <c r="C88" s="165" t="s">
        <v>58</v>
      </c>
      <c r="D88" s="95">
        <v>0</v>
      </c>
      <c r="E88" s="96">
        <v>0</v>
      </c>
    </row>
    <row r="89" spans="2:8">
      <c r="B89" s="380" t="s">
        <v>22</v>
      </c>
      <c r="C89" s="381" t="s">
        <v>60</v>
      </c>
      <c r="D89" s="382">
        <v>0</v>
      </c>
      <c r="E89" s="306">
        <f>D89/E21</f>
        <v>0</v>
      </c>
      <c r="H89" s="61"/>
    </row>
    <row r="90" spans="2:8">
      <c r="B90" s="107" t="s">
        <v>59</v>
      </c>
      <c r="C90" s="97" t="s">
        <v>62</v>
      </c>
      <c r="D90" s="98">
        <v>18086.170000000002</v>
      </c>
      <c r="E90" s="99">
        <f>D90/E21</f>
        <v>3.0706283826453134E-4</v>
      </c>
      <c r="H90" s="61"/>
    </row>
    <row r="91" spans="2:8">
      <c r="B91" s="108" t="s">
        <v>61</v>
      </c>
      <c r="C91" s="15" t="s">
        <v>64</v>
      </c>
      <c r="D91" s="16">
        <v>184417.74</v>
      </c>
      <c r="E91" s="17">
        <f>D91/E21</f>
        <v>3.1310020126279017E-3</v>
      </c>
    </row>
    <row r="92" spans="2:8">
      <c r="B92" s="380" t="s">
        <v>63</v>
      </c>
      <c r="C92" s="381" t="s">
        <v>65</v>
      </c>
      <c r="D92" s="382">
        <f>D58+D89+D90-D91+D87</f>
        <v>58900549.810000002</v>
      </c>
      <c r="E92" s="306">
        <f>E58+E89+E90-E91+E87</f>
        <v>0.99999999999999989</v>
      </c>
    </row>
    <row r="93" spans="2:8">
      <c r="B93" s="375" t="s">
        <v>3</v>
      </c>
      <c r="C93" s="376" t="s">
        <v>66</v>
      </c>
      <c r="D93" s="168">
        <f>D92</f>
        <v>58900549.810000002</v>
      </c>
      <c r="E93" s="377">
        <f>E92</f>
        <v>0.99999999999999989</v>
      </c>
    </row>
    <row r="94" spans="2:8">
      <c r="B94" s="375" t="s">
        <v>5</v>
      </c>
      <c r="C94" s="376" t="s">
        <v>114</v>
      </c>
      <c r="D94" s="168">
        <v>0</v>
      </c>
      <c r="E94" s="377">
        <v>0</v>
      </c>
    </row>
    <row r="95" spans="2:8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1" bottom="0.3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Arkusz69"/>
  <dimension ref="A1:L95"/>
  <sheetViews>
    <sheetView zoomScale="80" zoomScaleNormal="80" workbookViewId="0">
      <selection activeCell="E84" sqref="E84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216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7885.2</v>
      </c>
      <c r="E11" s="238">
        <v>0</v>
      </c>
    </row>
    <row r="12" spans="2:12">
      <c r="B12" s="124" t="s">
        <v>3</v>
      </c>
      <c r="C12" s="125" t="s">
        <v>4</v>
      </c>
      <c r="D12" s="239">
        <v>7885.2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7885.2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8745.86</v>
      </c>
      <c r="E26" s="164">
        <v>7885.2</v>
      </c>
      <c r="G26" s="63"/>
    </row>
    <row r="27" spans="2:11">
      <c r="B27" s="8" t="s">
        <v>16</v>
      </c>
      <c r="C27" s="9" t="s">
        <v>106</v>
      </c>
      <c r="D27" s="249">
        <v>-20.68</v>
      </c>
      <c r="E27" s="232">
        <v>-8824.4599999999991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166.15</v>
      </c>
      <c r="E28" s="233">
        <v>147.16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166.15</v>
      </c>
      <c r="E29" s="234">
        <v>147.16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186.83</v>
      </c>
      <c r="E32" s="233">
        <v>8971.6200000000008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54.78</v>
      </c>
      <c r="E35" s="234">
        <v>48.35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132.05000000000001</v>
      </c>
      <c r="E37" s="234">
        <v>110.43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8812.84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-839.98</v>
      </c>
      <c r="E40" s="253">
        <v>939.2600000000001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7885.2000000000007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89.152500000000003</v>
      </c>
      <c r="E47" s="110">
        <v>88.877399999999994</v>
      </c>
      <c r="G47" s="61"/>
    </row>
    <row r="48" spans="2:10">
      <c r="B48" s="136" t="s">
        <v>5</v>
      </c>
      <c r="C48" s="134" t="s">
        <v>40</v>
      </c>
      <c r="D48" s="220">
        <v>88.877399999999994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98.1</v>
      </c>
      <c r="E50" s="206">
        <v>88.72</v>
      </c>
      <c r="G50" s="123"/>
    </row>
    <row r="51" spans="2:7">
      <c r="B51" s="135" t="s">
        <v>5</v>
      </c>
      <c r="C51" s="125" t="s">
        <v>109</v>
      </c>
      <c r="D51" s="220">
        <v>79.87</v>
      </c>
      <c r="E51" s="206">
        <v>88.72</v>
      </c>
      <c r="G51" s="123"/>
    </row>
    <row r="52" spans="2:7">
      <c r="B52" s="135" t="s">
        <v>7</v>
      </c>
      <c r="C52" s="125" t="s">
        <v>110</v>
      </c>
      <c r="D52" s="220">
        <v>98.14</v>
      </c>
      <c r="E52" s="206">
        <v>99.64</v>
      </c>
    </row>
    <row r="53" spans="2:7" ht="13.5" thickBot="1">
      <c r="B53" s="137" t="s">
        <v>8</v>
      </c>
      <c r="C53" s="138" t="s">
        <v>40</v>
      </c>
      <c r="D53" s="219">
        <v>88.72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6:E56"/>
    <mergeCell ref="B57:C57"/>
    <mergeCell ref="B21:C21"/>
    <mergeCell ref="B23:E23"/>
    <mergeCell ref="B24:E24"/>
    <mergeCell ref="B43:E43"/>
    <mergeCell ref="B44:E44"/>
    <mergeCell ref="B55:E55"/>
    <mergeCell ref="B9:E9"/>
    <mergeCell ref="B2:E2"/>
    <mergeCell ref="B3:E3"/>
    <mergeCell ref="B5:E5"/>
    <mergeCell ref="B6:E6"/>
    <mergeCell ref="B8:E8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Arkusz7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14.25">
      <c r="B5" s="347" t="s">
        <v>0</v>
      </c>
      <c r="C5" s="347"/>
      <c r="D5" s="347"/>
      <c r="E5" s="347"/>
    </row>
    <row r="6" spans="2:12" ht="14.25">
      <c r="B6" s="348" t="s">
        <v>194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21546.61</v>
      </c>
      <c r="E11" s="238">
        <v>0</v>
      </c>
    </row>
    <row r="12" spans="2:12">
      <c r="B12" s="124" t="s">
        <v>3</v>
      </c>
      <c r="C12" s="125" t="s">
        <v>4</v>
      </c>
      <c r="D12" s="239">
        <v>21546.61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21546.61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H25" s="167"/>
    </row>
    <row r="26" spans="2:11">
      <c r="B26" s="78" t="s">
        <v>14</v>
      </c>
      <c r="C26" s="79" t="s">
        <v>15</v>
      </c>
      <c r="D26" s="214">
        <v>44427.360000000001</v>
      </c>
      <c r="E26" s="164">
        <v>21546.61</v>
      </c>
      <c r="G26" s="63"/>
      <c r="H26" s="167"/>
    </row>
    <row r="27" spans="2:11">
      <c r="B27" s="8" t="s">
        <v>16</v>
      </c>
      <c r="C27" s="9" t="s">
        <v>106</v>
      </c>
      <c r="D27" s="249">
        <v>-23189.7</v>
      </c>
      <c r="E27" s="232">
        <v>-23010.09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516.93000000000006</v>
      </c>
      <c r="E28" s="233">
        <v>266.06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516.93000000000006</v>
      </c>
      <c r="E29" s="234">
        <v>266.06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23706.63</v>
      </c>
      <c r="E32" s="233">
        <v>23276.15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22896.21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726.38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275.43</v>
      </c>
      <c r="E35" s="234">
        <v>278.28000000000003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534.99</v>
      </c>
      <c r="E37" s="234">
        <v>914.73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21356.760000000002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308.95</v>
      </c>
      <c r="E40" s="253">
        <v>1463.4800000000002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21546.61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169.6413</v>
      </c>
      <c r="E47" s="110">
        <v>81.730500000000006</v>
      </c>
      <c r="G47" s="61"/>
    </row>
    <row r="48" spans="2:10">
      <c r="B48" s="136" t="s">
        <v>5</v>
      </c>
      <c r="C48" s="134" t="s">
        <v>40</v>
      </c>
      <c r="D48" s="220">
        <v>81.730500000000006</v>
      </c>
      <c r="E48" s="339">
        <v>0</v>
      </c>
      <c r="G48" s="61"/>
    </row>
    <row r="49" spans="2:7">
      <c r="B49" s="100" t="s">
        <v>22</v>
      </c>
      <c r="C49" s="102" t="s">
        <v>108</v>
      </c>
      <c r="D49" s="221"/>
      <c r="E49" s="206"/>
    </row>
    <row r="50" spans="2:7">
      <c r="B50" s="135" t="s">
        <v>3</v>
      </c>
      <c r="C50" s="125" t="s">
        <v>39</v>
      </c>
      <c r="D50" s="220">
        <v>261.89</v>
      </c>
      <c r="E50" s="206">
        <v>263.63</v>
      </c>
      <c r="G50" s="123"/>
    </row>
    <row r="51" spans="2:7">
      <c r="B51" s="135" t="s">
        <v>5</v>
      </c>
      <c r="C51" s="125" t="s">
        <v>109</v>
      </c>
      <c r="D51" s="220">
        <v>251.25</v>
      </c>
      <c r="E51" s="206">
        <v>263.63</v>
      </c>
      <c r="G51" s="123"/>
    </row>
    <row r="52" spans="2:7">
      <c r="B52" s="135" t="s">
        <v>7</v>
      </c>
      <c r="C52" s="125" t="s">
        <v>110</v>
      </c>
      <c r="D52" s="220">
        <v>263.76</v>
      </c>
      <c r="E52" s="206">
        <v>282.26</v>
      </c>
    </row>
    <row r="53" spans="2:7" ht="13.5" thickBot="1">
      <c r="B53" s="137" t="s">
        <v>8</v>
      </c>
      <c r="C53" s="138" t="s">
        <v>40</v>
      </c>
      <c r="D53" s="219">
        <v>263.63</v>
      </c>
      <c r="E53" s="338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Arkusz71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9.7109375" customWidth="1"/>
    <col min="12" max="12" width="12.42578125" bestFit="1" customWidth="1"/>
  </cols>
  <sheetData>
    <row r="1" spans="2:12" customFormat="1">
      <c r="B1" s="1"/>
      <c r="C1" s="1"/>
      <c r="D1" s="2"/>
      <c r="E1" s="2"/>
    </row>
    <row r="2" spans="2:12" customFormat="1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customFormat="1" ht="15.75">
      <c r="B3" s="346" t="s">
        <v>245</v>
      </c>
      <c r="C3" s="346"/>
      <c r="D3" s="346"/>
      <c r="E3" s="346"/>
      <c r="H3" s="69"/>
      <c r="I3" s="69"/>
      <c r="J3" s="63"/>
    </row>
    <row r="4" spans="2:12" customFormat="1" ht="15">
      <c r="B4" s="70"/>
      <c r="C4" s="70"/>
      <c r="D4" s="70"/>
      <c r="E4" s="70"/>
      <c r="J4" s="63"/>
    </row>
    <row r="5" spans="2:12" customFormat="1" ht="14.25">
      <c r="B5" s="347" t="s">
        <v>0</v>
      </c>
      <c r="C5" s="347"/>
      <c r="D5" s="347"/>
      <c r="E5" s="347"/>
    </row>
    <row r="6" spans="2:12" customFormat="1" ht="14.25" customHeight="1">
      <c r="B6" s="348" t="s">
        <v>160</v>
      </c>
      <c r="C6" s="348"/>
      <c r="D6" s="348"/>
      <c r="E6" s="348"/>
    </row>
    <row r="7" spans="2:12" customFormat="1" ht="14.25">
      <c r="B7" s="72"/>
      <c r="C7" s="72"/>
      <c r="D7" s="72"/>
      <c r="E7" s="72"/>
    </row>
    <row r="8" spans="2:12" customFormat="1" ht="13.5">
      <c r="B8" s="350" t="s">
        <v>17</v>
      </c>
      <c r="C8" s="355"/>
      <c r="D8" s="355"/>
      <c r="E8" s="355"/>
    </row>
    <row r="9" spans="2:12" customFormat="1" ht="16.5" thickBot="1">
      <c r="B9" s="349" t="s">
        <v>98</v>
      </c>
      <c r="C9" s="349"/>
      <c r="D9" s="349"/>
      <c r="E9" s="349"/>
    </row>
    <row r="10" spans="2:12" customFormat="1" ht="13.5" thickBot="1">
      <c r="B10" s="71"/>
      <c r="C10" s="65" t="s">
        <v>1</v>
      </c>
      <c r="D10" s="198" t="s">
        <v>222</v>
      </c>
      <c r="E10" s="175" t="s">
        <v>244</v>
      </c>
    </row>
    <row r="11" spans="2:12" customFormat="1">
      <c r="B11" s="73" t="s">
        <v>2</v>
      </c>
      <c r="C11" s="106" t="s">
        <v>104</v>
      </c>
      <c r="D11" s="237">
        <v>31553.91</v>
      </c>
      <c r="E11" s="238">
        <v>0</v>
      </c>
    </row>
    <row r="12" spans="2:12" customFormat="1">
      <c r="B12" s="124" t="s">
        <v>3</v>
      </c>
      <c r="C12" s="125" t="s">
        <v>4</v>
      </c>
      <c r="D12" s="239">
        <v>31553.91</v>
      </c>
      <c r="E12" s="240">
        <v>0</v>
      </c>
    </row>
    <row r="13" spans="2:12" customFormat="1">
      <c r="B13" s="124" t="s">
        <v>5</v>
      </c>
      <c r="C13" s="126" t="s">
        <v>6</v>
      </c>
      <c r="D13" s="241">
        <v>0</v>
      </c>
      <c r="E13" s="265">
        <v>0</v>
      </c>
    </row>
    <row r="14" spans="2:12" customFormat="1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 customFormat="1">
      <c r="B15" s="124" t="s">
        <v>101</v>
      </c>
      <c r="C15" s="126" t="s">
        <v>10</v>
      </c>
      <c r="D15" s="241">
        <v>0</v>
      </c>
      <c r="E15" s="265">
        <v>0</v>
      </c>
    </row>
    <row r="16" spans="2:12" customFormat="1">
      <c r="B16" s="127" t="s">
        <v>102</v>
      </c>
      <c r="C16" s="128" t="s">
        <v>11</v>
      </c>
      <c r="D16" s="242">
        <v>0</v>
      </c>
      <c r="E16" s="266">
        <v>0</v>
      </c>
    </row>
    <row r="17" spans="2:11" customFormat="1">
      <c r="B17" s="8" t="s">
        <v>12</v>
      </c>
      <c r="C17" s="10" t="s">
        <v>64</v>
      </c>
      <c r="D17" s="243">
        <v>0</v>
      </c>
      <c r="E17" s="267">
        <v>0</v>
      </c>
    </row>
    <row r="18" spans="2:11" customFormat="1">
      <c r="B18" s="124" t="s">
        <v>3</v>
      </c>
      <c r="C18" s="125" t="s">
        <v>10</v>
      </c>
      <c r="D18" s="242">
        <v>0</v>
      </c>
      <c r="E18" s="266">
        <v>0</v>
      </c>
    </row>
    <row r="19" spans="2:11" customFormat="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customFormat="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customFormat="1" ht="13.5" thickBot="1">
      <c r="B21" s="357" t="s">
        <v>105</v>
      </c>
      <c r="C21" s="358"/>
      <c r="D21" s="245">
        <v>31553.91</v>
      </c>
      <c r="E21" s="246">
        <v>0</v>
      </c>
      <c r="F21" s="66"/>
      <c r="G21" s="66"/>
      <c r="H21" s="117"/>
      <c r="J21" s="159"/>
      <c r="K21" s="117"/>
    </row>
    <row r="22" spans="2:11" customFormat="1">
      <c r="B22" s="3"/>
      <c r="C22" s="6"/>
      <c r="D22" s="7"/>
      <c r="E22" s="7"/>
      <c r="G22" s="61"/>
    </row>
    <row r="23" spans="2:11" customFormat="1" ht="13.5">
      <c r="B23" s="350" t="s">
        <v>99</v>
      </c>
      <c r="C23" s="359"/>
      <c r="D23" s="359"/>
      <c r="E23" s="359"/>
      <c r="G23" s="61"/>
    </row>
    <row r="24" spans="2:11" customFormat="1" ht="15.75" customHeight="1" thickBot="1">
      <c r="B24" s="349" t="s">
        <v>100</v>
      </c>
      <c r="C24" s="360"/>
      <c r="D24" s="360"/>
      <c r="E24" s="360"/>
    </row>
    <row r="25" spans="2:11" customFormat="1" ht="13.5" thickBot="1">
      <c r="B25" s="71"/>
      <c r="C25" s="131" t="s">
        <v>1</v>
      </c>
      <c r="D25" s="198" t="s">
        <v>222</v>
      </c>
      <c r="E25" s="175" t="s">
        <v>244</v>
      </c>
    </row>
    <row r="26" spans="2:11" customFormat="1">
      <c r="B26" s="78" t="s">
        <v>14</v>
      </c>
      <c r="C26" s="79" t="s">
        <v>15</v>
      </c>
      <c r="D26" s="247">
        <v>38533.43</v>
      </c>
      <c r="E26" s="248">
        <v>31553.91</v>
      </c>
      <c r="G26" s="63"/>
    </row>
    <row r="27" spans="2:11" customFormat="1">
      <c r="B27" s="8" t="s">
        <v>16</v>
      </c>
      <c r="C27" s="9" t="s">
        <v>106</v>
      </c>
      <c r="D27" s="249">
        <v>-154.87</v>
      </c>
      <c r="E27" s="232">
        <v>-36447.75</v>
      </c>
      <c r="F27" s="61"/>
      <c r="G27" s="63"/>
      <c r="H27" s="172"/>
      <c r="I27" s="61"/>
      <c r="J27" s="63"/>
    </row>
    <row r="28" spans="2:11" customFormat="1">
      <c r="B28" s="8" t="s">
        <v>17</v>
      </c>
      <c r="C28" s="9" t="s">
        <v>18</v>
      </c>
      <c r="D28" s="249">
        <v>234.78</v>
      </c>
      <c r="E28" s="233">
        <v>529.43000000000006</v>
      </c>
      <c r="F28" s="61"/>
      <c r="G28" s="61"/>
      <c r="H28" s="172"/>
      <c r="I28" s="61"/>
      <c r="J28" s="63"/>
    </row>
    <row r="29" spans="2:11" customFormat="1">
      <c r="B29" s="132" t="s">
        <v>3</v>
      </c>
      <c r="C29" s="125" t="s">
        <v>19</v>
      </c>
      <c r="D29" s="250">
        <v>234.78</v>
      </c>
      <c r="E29" s="234">
        <v>529.43000000000006</v>
      </c>
      <c r="F29" s="61"/>
      <c r="G29" s="61"/>
      <c r="H29" s="172"/>
      <c r="I29" s="61"/>
      <c r="J29" s="63"/>
    </row>
    <row r="30" spans="2:11" customFormat="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 customFormat="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 customFormat="1">
      <c r="B32" s="75" t="s">
        <v>22</v>
      </c>
      <c r="C32" s="10" t="s">
        <v>23</v>
      </c>
      <c r="D32" s="249">
        <v>389.65000000000003</v>
      </c>
      <c r="E32" s="233">
        <v>36977.18</v>
      </c>
      <c r="F32" s="61"/>
      <c r="G32" s="63"/>
      <c r="H32" s="172"/>
      <c r="I32" s="61"/>
      <c r="J32" s="63"/>
    </row>
    <row r="33" spans="2:10" customFormat="1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 customFormat="1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 customFormat="1">
      <c r="B35" s="132" t="s">
        <v>7</v>
      </c>
      <c r="C35" s="125" t="s">
        <v>26</v>
      </c>
      <c r="D35" s="250">
        <v>121.58</v>
      </c>
      <c r="E35" s="234">
        <v>260</v>
      </c>
      <c r="F35" s="61"/>
      <c r="G35" s="61"/>
      <c r="H35" s="172"/>
      <c r="I35" s="61"/>
      <c r="J35" s="63"/>
    </row>
    <row r="36" spans="2:10" customFormat="1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customFormat="1" ht="25.5">
      <c r="B37" s="132" t="s">
        <v>28</v>
      </c>
      <c r="C37" s="125" t="s">
        <v>29</v>
      </c>
      <c r="D37" s="250">
        <v>268.07</v>
      </c>
      <c r="E37" s="234">
        <v>1151.3</v>
      </c>
      <c r="F37" s="61"/>
      <c r="G37" s="61"/>
      <c r="H37" s="172"/>
      <c r="I37" s="61"/>
      <c r="J37" s="63"/>
    </row>
    <row r="38" spans="2:10" customFormat="1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 customFormat="1">
      <c r="B39" s="133" t="s">
        <v>32</v>
      </c>
      <c r="C39" s="134" t="s">
        <v>33</v>
      </c>
      <c r="D39" s="251">
        <v>0</v>
      </c>
      <c r="E39" s="235">
        <v>35565.879999999997</v>
      </c>
      <c r="F39" s="61"/>
      <c r="G39" s="61"/>
      <c r="H39" s="172"/>
      <c r="I39" s="61"/>
      <c r="J39" s="63"/>
    </row>
    <row r="40" spans="2:10" customFormat="1" ht="13.5" thickBot="1">
      <c r="B40" s="80" t="s">
        <v>34</v>
      </c>
      <c r="C40" s="81" t="s">
        <v>35</v>
      </c>
      <c r="D40" s="252">
        <v>-6824.65</v>
      </c>
      <c r="E40" s="253">
        <v>4893.84</v>
      </c>
      <c r="G40" s="63"/>
    </row>
    <row r="41" spans="2:10" customFormat="1" ht="13.5" thickBot="1">
      <c r="B41" s="82" t="s">
        <v>36</v>
      </c>
      <c r="C41" s="83" t="s">
        <v>37</v>
      </c>
      <c r="D41" s="254">
        <v>31553.909999999996</v>
      </c>
      <c r="E41" s="246">
        <v>0</v>
      </c>
      <c r="F41" s="66"/>
      <c r="G41" s="63"/>
    </row>
    <row r="42" spans="2:10" customFormat="1">
      <c r="B42" s="76"/>
      <c r="C42" s="76"/>
      <c r="D42" s="77"/>
      <c r="E42" s="77"/>
      <c r="F42" s="66"/>
      <c r="G42" s="56"/>
    </row>
    <row r="43" spans="2:10" customFormat="1" ht="13.5">
      <c r="B43" s="350" t="s">
        <v>59</v>
      </c>
      <c r="C43" s="351"/>
      <c r="D43" s="351"/>
      <c r="E43" s="351"/>
      <c r="G43" s="61"/>
    </row>
    <row r="44" spans="2:10" customFormat="1" ht="18" customHeight="1" thickBot="1">
      <c r="B44" s="349" t="s">
        <v>116</v>
      </c>
      <c r="C44" s="352"/>
      <c r="D44" s="352"/>
      <c r="E44" s="352"/>
      <c r="G44" s="61"/>
    </row>
    <row r="45" spans="2:10" customFormat="1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 customFormat="1">
      <c r="B46" s="12" t="s">
        <v>17</v>
      </c>
      <c r="C46" s="21" t="s">
        <v>107</v>
      </c>
      <c r="D46" s="84"/>
      <c r="E46" s="19"/>
      <c r="G46" s="61"/>
    </row>
    <row r="47" spans="2:10" customFormat="1">
      <c r="B47" s="135" t="s">
        <v>3</v>
      </c>
      <c r="C47" s="125" t="s">
        <v>39</v>
      </c>
      <c r="D47" s="220">
        <v>899.89329999999995</v>
      </c>
      <c r="E47" s="110">
        <v>895.40030000000002</v>
      </c>
      <c r="G47" s="61"/>
    </row>
    <row r="48" spans="2:10" customFormat="1">
      <c r="B48" s="136" t="s">
        <v>5</v>
      </c>
      <c r="C48" s="134" t="s">
        <v>40</v>
      </c>
      <c r="D48" s="220">
        <v>895.40030000000002</v>
      </c>
      <c r="E48" s="337">
        <v>0</v>
      </c>
      <c r="G48" s="61"/>
    </row>
    <row r="49" spans="2:7" customFormat="1">
      <c r="B49" s="100" t="s">
        <v>22</v>
      </c>
      <c r="C49" s="102" t="s">
        <v>108</v>
      </c>
      <c r="D49" s="221"/>
      <c r="E49" s="208"/>
    </row>
    <row r="50" spans="2:7" customFormat="1">
      <c r="B50" s="135" t="s">
        <v>3</v>
      </c>
      <c r="C50" s="125" t="s">
        <v>39</v>
      </c>
      <c r="D50" s="220">
        <v>42.82</v>
      </c>
      <c r="E50" s="110">
        <v>35.24</v>
      </c>
      <c r="G50" s="123"/>
    </row>
    <row r="51" spans="2:7" customFormat="1">
      <c r="B51" s="135" t="s">
        <v>5</v>
      </c>
      <c r="C51" s="125" t="s">
        <v>109</v>
      </c>
      <c r="D51" s="220">
        <v>31.88</v>
      </c>
      <c r="E51" s="110">
        <v>35.24</v>
      </c>
      <c r="G51" s="123"/>
    </row>
    <row r="52" spans="2:7" customFormat="1">
      <c r="B52" s="135" t="s">
        <v>7</v>
      </c>
      <c r="C52" s="125" t="s">
        <v>110</v>
      </c>
      <c r="D52" s="220">
        <v>42.9</v>
      </c>
      <c r="E52" s="110">
        <v>40.869999999999997</v>
      </c>
    </row>
    <row r="53" spans="2:7" customFormat="1" ht="13.5" thickBot="1">
      <c r="B53" s="137" t="s">
        <v>8</v>
      </c>
      <c r="C53" s="138" t="s">
        <v>40</v>
      </c>
      <c r="D53" s="219">
        <v>35.24</v>
      </c>
      <c r="E53" s="338">
        <v>0</v>
      </c>
    </row>
    <row r="54" spans="2:7" customFormat="1">
      <c r="B54" s="92"/>
      <c r="C54" s="93"/>
      <c r="D54" s="94"/>
      <c r="E54" s="94"/>
    </row>
    <row r="55" spans="2:7" customFormat="1" ht="13.5">
      <c r="B55" s="350" t="s">
        <v>61</v>
      </c>
      <c r="C55" s="355"/>
      <c r="D55" s="355"/>
      <c r="E55" s="355"/>
    </row>
    <row r="56" spans="2:7" customFormat="1" ht="14.25" thickBot="1">
      <c r="B56" s="349" t="s">
        <v>111</v>
      </c>
      <c r="C56" s="356"/>
      <c r="D56" s="356"/>
      <c r="E56" s="356"/>
    </row>
    <row r="57" spans="2:7" customFormat="1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 customFormat="1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customFormat="1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 customFormat="1">
      <c r="B60" s="373" t="s">
        <v>252</v>
      </c>
      <c r="C60" s="370" t="s">
        <v>253</v>
      </c>
      <c r="D60" s="371">
        <v>0</v>
      </c>
      <c r="E60" s="374">
        <v>0</v>
      </c>
    </row>
    <row r="61" spans="2:7" customFormat="1">
      <c r="B61" s="373" t="s">
        <v>254</v>
      </c>
      <c r="C61" s="370" t="s">
        <v>255</v>
      </c>
      <c r="D61" s="371">
        <v>0</v>
      </c>
      <c r="E61" s="374">
        <v>0</v>
      </c>
    </row>
    <row r="62" spans="2:7" customFormat="1">
      <c r="B62" s="373" t="s">
        <v>256</v>
      </c>
      <c r="C62" s="370" t="s">
        <v>257</v>
      </c>
      <c r="D62" s="371">
        <v>0</v>
      </c>
      <c r="E62" s="374">
        <v>0</v>
      </c>
    </row>
    <row r="63" spans="2:7" customFormat="1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 customFormat="1">
      <c r="B64" s="375" t="s">
        <v>7</v>
      </c>
      <c r="C64" s="376" t="s">
        <v>45</v>
      </c>
      <c r="D64" s="168">
        <v>0</v>
      </c>
      <c r="E64" s="377">
        <v>0</v>
      </c>
    </row>
    <row r="65" spans="2:5" customFormat="1">
      <c r="B65" s="378" t="s">
        <v>101</v>
      </c>
      <c r="C65" s="376" t="s">
        <v>258</v>
      </c>
      <c r="D65" s="168">
        <v>0</v>
      </c>
      <c r="E65" s="379">
        <v>0</v>
      </c>
    </row>
    <row r="66" spans="2:5" customFormat="1">
      <c r="B66" s="378" t="s">
        <v>102</v>
      </c>
      <c r="C66" s="376" t="s">
        <v>11</v>
      </c>
      <c r="D66" s="168">
        <v>0</v>
      </c>
      <c r="E66" s="379">
        <v>0</v>
      </c>
    </row>
    <row r="67" spans="2:5" customFormat="1">
      <c r="B67" s="375" t="s">
        <v>8</v>
      </c>
      <c r="C67" s="376" t="s">
        <v>46</v>
      </c>
      <c r="D67" s="168">
        <v>0</v>
      </c>
      <c r="E67" s="377">
        <v>0</v>
      </c>
    </row>
    <row r="68" spans="2:5" customFormat="1">
      <c r="B68" s="378" t="s">
        <v>259</v>
      </c>
      <c r="C68" s="376" t="s">
        <v>258</v>
      </c>
      <c r="D68" s="168">
        <v>0</v>
      </c>
      <c r="E68" s="379">
        <v>0</v>
      </c>
    </row>
    <row r="69" spans="2:5" customFormat="1">
      <c r="B69" s="378" t="s">
        <v>260</v>
      </c>
      <c r="C69" s="376" t="s">
        <v>11</v>
      </c>
      <c r="D69" s="168">
        <v>0</v>
      </c>
      <c r="E69" s="379">
        <v>0</v>
      </c>
    </row>
    <row r="70" spans="2:5" customFormat="1">
      <c r="B70" s="375" t="s">
        <v>28</v>
      </c>
      <c r="C70" s="376" t="s">
        <v>47</v>
      </c>
      <c r="D70" s="168">
        <v>0</v>
      </c>
      <c r="E70" s="377">
        <v>0</v>
      </c>
    </row>
    <row r="71" spans="2:5" customFormat="1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 customFormat="1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 customFormat="1">
      <c r="B73" s="369" t="s">
        <v>263</v>
      </c>
      <c r="C73" s="370" t="s">
        <v>264</v>
      </c>
      <c r="D73" s="371">
        <v>0</v>
      </c>
      <c r="E73" s="372">
        <v>0</v>
      </c>
    </row>
    <row r="74" spans="2:5" customFormat="1">
      <c r="B74" s="369" t="s">
        <v>32</v>
      </c>
      <c r="C74" s="370" t="s">
        <v>113</v>
      </c>
      <c r="D74" s="371">
        <v>0</v>
      </c>
      <c r="E74" s="372">
        <v>0</v>
      </c>
    </row>
    <row r="75" spans="2:5" customFormat="1">
      <c r="B75" s="369" t="s">
        <v>265</v>
      </c>
      <c r="C75" s="370" t="s">
        <v>266</v>
      </c>
      <c r="D75" s="371">
        <v>0</v>
      </c>
      <c r="E75" s="372">
        <v>0</v>
      </c>
    </row>
    <row r="76" spans="2:5" customFormat="1">
      <c r="B76" s="369" t="s">
        <v>267</v>
      </c>
      <c r="C76" s="370" t="s">
        <v>268</v>
      </c>
      <c r="D76" s="371">
        <v>0</v>
      </c>
      <c r="E76" s="372">
        <v>0</v>
      </c>
    </row>
    <row r="77" spans="2:5" customFormat="1">
      <c r="B77" s="369" t="s">
        <v>269</v>
      </c>
      <c r="C77" s="370" t="s">
        <v>270</v>
      </c>
      <c r="D77" s="371">
        <v>0</v>
      </c>
      <c r="E77" s="372">
        <v>0</v>
      </c>
    </row>
    <row r="78" spans="2:5" customFormat="1">
      <c r="B78" s="369" t="s">
        <v>271</v>
      </c>
      <c r="C78" s="370" t="s">
        <v>272</v>
      </c>
      <c r="D78" s="371">
        <v>0</v>
      </c>
      <c r="E78" s="372">
        <v>0</v>
      </c>
    </row>
    <row r="79" spans="2:5" customFormat="1">
      <c r="B79" s="369" t="s">
        <v>273</v>
      </c>
      <c r="C79" s="370" t="s">
        <v>274</v>
      </c>
      <c r="D79" s="371">
        <v>0</v>
      </c>
      <c r="E79" s="372">
        <v>0</v>
      </c>
    </row>
    <row r="80" spans="2:5" customFormat="1">
      <c r="B80" s="369" t="s">
        <v>49</v>
      </c>
      <c r="C80" s="370" t="s">
        <v>50</v>
      </c>
      <c r="D80" s="371">
        <v>0</v>
      </c>
      <c r="E80" s="372">
        <v>0</v>
      </c>
    </row>
    <row r="81" spans="2:5" customFormat="1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Arkusz73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372968.05</v>
      </c>
      <c r="E11" s="238">
        <v>385821.28</v>
      </c>
    </row>
    <row r="12" spans="2:12">
      <c r="B12" s="124" t="s">
        <v>3</v>
      </c>
      <c r="C12" s="125" t="s">
        <v>4</v>
      </c>
      <c r="D12" s="239">
        <v>372968.05</v>
      </c>
      <c r="E12" s="240">
        <v>385821.28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372968.05</v>
      </c>
      <c r="E21" s="246">
        <v>385821.28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568198.77</v>
      </c>
      <c r="E26" s="248">
        <v>372968.05</v>
      </c>
      <c r="G26" s="63"/>
      <c r="H26" s="167"/>
      <c r="I26" s="167"/>
    </row>
    <row r="27" spans="2:11">
      <c r="B27" s="8" t="s">
        <v>16</v>
      </c>
      <c r="C27" s="9" t="s">
        <v>106</v>
      </c>
      <c r="D27" s="249">
        <v>-90295.14</v>
      </c>
      <c r="E27" s="232">
        <v>36811.47</v>
      </c>
      <c r="F27" s="61"/>
      <c r="G27" s="63"/>
      <c r="H27" s="172"/>
      <c r="I27" s="172"/>
      <c r="J27" s="63"/>
    </row>
    <row r="28" spans="2:11">
      <c r="B28" s="8" t="s">
        <v>17</v>
      </c>
      <c r="C28" s="9" t="s">
        <v>18</v>
      </c>
      <c r="D28" s="249">
        <v>7.61</v>
      </c>
      <c r="E28" s="233">
        <v>44856.82</v>
      </c>
      <c r="F28" s="61"/>
      <c r="G28" s="61"/>
      <c r="H28" s="172"/>
      <c r="I28" s="172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172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172"/>
      <c r="J30" s="63"/>
    </row>
    <row r="31" spans="2:11">
      <c r="B31" s="132" t="s">
        <v>7</v>
      </c>
      <c r="C31" s="125" t="s">
        <v>21</v>
      </c>
      <c r="D31" s="250">
        <v>7.61</v>
      </c>
      <c r="E31" s="234">
        <v>44856.82</v>
      </c>
      <c r="F31" s="61"/>
      <c r="G31" s="61"/>
      <c r="H31" s="172"/>
      <c r="I31" s="172"/>
      <c r="J31" s="63"/>
    </row>
    <row r="32" spans="2:11">
      <c r="B32" s="75" t="s">
        <v>22</v>
      </c>
      <c r="C32" s="10" t="s">
        <v>23</v>
      </c>
      <c r="D32" s="249">
        <v>90302.75</v>
      </c>
      <c r="E32" s="233">
        <v>8045.35</v>
      </c>
      <c r="F32" s="61"/>
      <c r="G32" s="63"/>
      <c r="H32" s="172"/>
      <c r="I32" s="172"/>
      <c r="J32" s="63"/>
    </row>
    <row r="33" spans="2:10">
      <c r="B33" s="132" t="s">
        <v>3</v>
      </c>
      <c r="C33" s="125" t="s">
        <v>24</v>
      </c>
      <c r="D33" s="250">
        <v>80314.820000000007</v>
      </c>
      <c r="E33" s="234">
        <v>0</v>
      </c>
      <c r="F33" s="61"/>
      <c r="G33" s="61"/>
      <c r="H33" s="172"/>
      <c r="I33" s="172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2232.02</v>
      </c>
      <c r="F34" s="61"/>
      <c r="G34" s="61"/>
      <c r="H34" s="172"/>
      <c r="I34" s="172"/>
      <c r="J34" s="63"/>
    </row>
    <row r="35" spans="2:10">
      <c r="B35" s="132" t="s">
        <v>7</v>
      </c>
      <c r="C35" s="125" t="s">
        <v>26</v>
      </c>
      <c r="D35" s="250">
        <v>2609.89</v>
      </c>
      <c r="E35" s="234">
        <v>333.56</v>
      </c>
      <c r="F35" s="61"/>
      <c r="G35" s="61"/>
      <c r="H35" s="172"/>
      <c r="I35" s="172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172"/>
      <c r="J36" s="63"/>
    </row>
    <row r="37" spans="2:10" ht="25.5">
      <c r="B37" s="132" t="s">
        <v>28</v>
      </c>
      <c r="C37" s="125" t="s">
        <v>29</v>
      </c>
      <c r="D37" s="250">
        <v>7378.04</v>
      </c>
      <c r="E37" s="234">
        <v>5479.77</v>
      </c>
      <c r="F37" s="61"/>
      <c r="G37" s="61"/>
      <c r="H37" s="172"/>
      <c r="I37" s="172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172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172"/>
      <c r="J39" s="63"/>
    </row>
    <row r="40" spans="2:10" ht="13.5" thickBot="1">
      <c r="B40" s="80" t="s">
        <v>34</v>
      </c>
      <c r="C40" s="81" t="s">
        <v>35</v>
      </c>
      <c r="D40" s="252">
        <v>-104935.58</v>
      </c>
      <c r="E40" s="253">
        <v>-23958.240000000002</v>
      </c>
      <c r="G40" s="63"/>
      <c r="H40" s="167"/>
      <c r="I40" s="167"/>
    </row>
    <row r="41" spans="2:10" ht="13.5" thickBot="1">
      <c r="B41" s="82" t="s">
        <v>36</v>
      </c>
      <c r="C41" s="83" t="s">
        <v>37</v>
      </c>
      <c r="D41" s="254">
        <v>372968.05</v>
      </c>
      <c r="E41" s="246">
        <v>385821.28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877.22900000000004</v>
      </c>
      <c r="E47" s="110">
        <v>720.23800000000006</v>
      </c>
      <c r="G47" s="61"/>
    </row>
    <row r="48" spans="2:10">
      <c r="B48" s="136" t="s">
        <v>5</v>
      </c>
      <c r="C48" s="134" t="s">
        <v>40</v>
      </c>
      <c r="D48" s="220">
        <v>720.23800000000006</v>
      </c>
      <c r="E48" s="110">
        <v>794.39400000000001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647.72</v>
      </c>
      <c r="E50" s="110">
        <v>517.84</v>
      </c>
      <c r="G50" s="123"/>
    </row>
    <row r="51" spans="2:7">
      <c r="B51" s="135" t="s">
        <v>5</v>
      </c>
      <c r="C51" s="125" t="s">
        <v>109</v>
      </c>
      <c r="D51" s="220">
        <v>489.47</v>
      </c>
      <c r="E51" s="110">
        <v>466.85</v>
      </c>
      <c r="G51" s="123"/>
    </row>
    <row r="52" spans="2:7">
      <c r="B52" s="135" t="s">
        <v>7</v>
      </c>
      <c r="C52" s="125" t="s">
        <v>110</v>
      </c>
      <c r="D52" s="220">
        <v>654.80000000000007</v>
      </c>
      <c r="E52" s="110">
        <v>571.06000000000006</v>
      </c>
    </row>
    <row r="53" spans="2:7" ht="12.75" customHeight="1" thickBot="1">
      <c r="B53" s="137" t="s">
        <v>8</v>
      </c>
      <c r="C53" s="138" t="s">
        <v>40</v>
      </c>
      <c r="D53" s="219">
        <v>517.84</v>
      </c>
      <c r="E53" s="224">
        <v>485.68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385821.28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385821.28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385821.28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385821.28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385821.28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055118110236227" right="0.74803149606299213" top="0.55118110236220474" bottom="0.6692913385826772" header="0.51181102362204722" footer="0.51181102362204722"/>
  <pageSetup paperSize="9" scale="43" orientation="portrait" r:id="rId1"/>
  <headerFooter alignWithMargins="0">
    <oddHeader>&amp;C&amp;"Calibri"&amp;10&amp;K000000Confidential&amp;1#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Arkusz7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10123293.83</v>
      </c>
      <c r="E11" s="238">
        <v>10227720.42</v>
      </c>
    </row>
    <row r="12" spans="2:12">
      <c r="B12" s="124" t="s">
        <v>3</v>
      </c>
      <c r="C12" s="125" t="s">
        <v>4</v>
      </c>
      <c r="D12" s="239">
        <v>10123293.83</v>
      </c>
      <c r="E12" s="240">
        <v>10227720.42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10123293.83</v>
      </c>
      <c r="E21" s="246">
        <v>10227720.42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10812935.18</v>
      </c>
      <c r="E26" s="248">
        <v>10123293.83</v>
      </c>
      <c r="G26" s="63"/>
      <c r="H26" s="167"/>
    </row>
    <row r="27" spans="2:11">
      <c r="B27" s="8" t="s">
        <v>16</v>
      </c>
      <c r="C27" s="9" t="s">
        <v>106</v>
      </c>
      <c r="D27" s="249">
        <v>-232307.77</v>
      </c>
      <c r="E27" s="232">
        <v>-175754.4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0.03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0.03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232307.77</v>
      </c>
      <c r="E32" s="233">
        <v>175754.43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71714.38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1047.6200000000001</v>
      </c>
      <c r="E35" s="234">
        <v>897.12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159545.76999999999</v>
      </c>
      <c r="E37" s="234">
        <v>159902.6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14954.710000000001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-457333.58</v>
      </c>
      <c r="E40" s="253">
        <v>280180.99</v>
      </c>
      <c r="G40" s="63"/>
    </row>
    <row r="41" spans="2:10" ht="13.5" thickBot="1">
      <c r="B41" s="82" t="s">
        <v>36</v>
      </c>
      <c r="C41" s="83" t="s">
        <v>37</v>
      </c>
      <c r="D41" s="254">
        <v>10123293.83</v>
      </c>
      <c r="E41" s="246">
        <v>10227720.42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17731.937000000002</v>
      </c>
      <c r="E47" s="110">
        <v>17332.032999999999</v>
      </c>
      <c r="G47" s="61"/>
    </row>
    <row r="48" spans="2:10">
      <c r="B48" s="136" t="s">
        <v>5</v>
      </c>
      <c r="C48" s="134" t="s">
        <v>40</v>
      </c>
      <c r="D48" s="220">
        <v>17332.032999999999</v>
      </c>
      <c r="E48" s="110">
        <v>17028.887999999999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609.79999999999995</v>
      </c>
      <c r="E50" s="110">
        <v>584.08000000000004</v>
      </c>
      <c r="G50" s="123"/>
    </row>
    <row r="51" spans="2:7">
      <c r="B51" s="135" t="s">
        <v>5</v>
      </c>
      <c r="C51" s="125" t="s">
        <v>109</v>
      </c>
      <c r="D51" s="220">
        <v>507.5</v>
      </c>
      <c r="E51" s="110">
        <v>531.08000000000004</v>
      </c>
      <c r="G51" s="123"/>
    </row>
    <row r="52" spans="2:7">
      <c r="B52" s="135" t="s">
        <v>7</v>
      </c>
      <c r="C52" s="125" t="s">
        <v>110</v>
      </c>
      <c r="D52" s="220">
        <v>618.29</v>
      </c>
      <c r="E52" s="110">
        <v>605.9</v>
      </c>
    </row>
    <row r="53" spans="2:7" ht="14.25" customHeight="1" thickBot="1">
      <c r="B53" s="137" t="s">
        <v>8</v>
      </c>
      <c r="C53" s="138" t="s">
        <v>40</v>
      </c>
      <c r="D53" s="219">
        <v>584.08000000000004</v>
      </c>
      <c r="E53" s="224">
        <v>600.61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10227720.42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10227720.42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10227720.42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10227720.42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10227720.42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Arkusz75"/>
  <dimension ref="A1:L95"/>
  <sheetViews>
    <sheetView zoomScale="80" zoomScaleNormal="80" workbookViewId="0">
      <selection activeCell="G91" sqref="G91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65896.22</v>
      </c>
      <c r="E11" s="238">
        <v>0</v>
      </c>
    </row>
    <row r="12" spans="2:12">
      <c r="B12" s="124" t="s">
        <v>3</v>
      </c>
      <c r="C12" s="125" t="s">
        <v>4</v>
      </c>
      <c r="D12" s="239">
        <v>65896.22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65896.22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67237.53</v>
      </c>
      <c r="E26" s="248">
        <v>65896.22</v>
      </c>
      <c r="G26" s="63"/>
    </row>
    <row r="27" spans="2:11">
      <c r="B27" s="8" t="s">
        <v>16</v>
      </c>
      <c r="C27" s="9" t="s">
        <v>106</v>
      </c>
      <c r="D27" s="249">
        <v>-1054.24</v>
      </c>
      <c r="E27" s="232">
        <v>-67870.289999999994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1054.24</v>
      </c>
      <c r="E32" s="233">
        <v>67870.289999999994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22.04</v>
      </c>
      <c r="E35" s="234">
        <v>26.22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1032.2</v>
      </c>
      <c r="E37" s="234">
        <v>931.72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66912.350000000006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-287.07</v>
      </c>
      <c r="E40" s="253">
        <v>1974.0699999999997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65896.219999999987</v>
      </c>
      <c r="E41" s="246">
        <v>7.2759576141834259E-12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153.59100000000001</v>
      </c>
      <c r="E47" s="110">
        <v>151.1</v>
      </c>
      <c r="G47" s="61"/>
    </row>
    <row r="48" spans="2:10">
      <c r="B48" s="136" t="s">
        <v>5</v>
      </c>
      <c r="C48" s="134" t="s">
        <v>40</v>
      </c>
      <c r="D48" s="220">
        <v>151.1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437.77</v>
      </c>
      <c r="E50" s="110">
        <v>436.11</v>
      </c>
      <c r="G50" s="123"/>
    </row>
    <row r="51" spans="2:7">
      <c r="B51" s="135" t="s">
        <v>5</v>
      </c>
      <c r="C51" s="125" t="s">
        <v>109</v>
      </c>
      <c r="D51" s="220">
        <v>411.66</v>
      </c>
      <c r="E51" s="110">
        <v>435.77</v>
      </c>
      <c r="G51" s="123"/>
    </row>
    <row r="52" spans="2:7">
      <c r="B52" s="135" t="s">
        <v>7</v>
      </c>
      <c r="C52" s="125" t="s">
        <v>110</v>
      </c>
      <c r="D52" s="220">
        <v>438.75</v>
      </c>
      <c r="E52" s="110">
        <v>449.38</v>
      </c>
    </row>
    <row r="53" spans="2:7" ht="13.5" customHeight="1" thickBot="1">
      <c r="B53" s="137" t="s">
        <v>8</v>
      </c>
      <c r="C53" s="138" t="s">
        <v>40</v>
      </c>
      <c r="D53" s="219">
        <v>436.11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f>D92</f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Arkusz7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92534.67</v>
      </c>
      <c r="E11" s="238">
        <v>128734.92</v>
      </c>
    </row>
    <row r="12" spans="2:12">
      <c r="B12" s="124" t="s">
        <v>3</v>
      </c>
      <c r="C12" s="125" t="s">
        <v>4</v>
      </c>
      <c r="D12" s="239">
        <v>92534.67</v>
      </c>
      <c r="E12" s="240">
        <v>128734.92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92534.67</v>
      </c>
      <c r="E21" s="246">
        <v>128734.92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151619.93</v>
      </c>
      <c r="E26" s="248">
        <v>92534.67</v>
      </c>
      <c r="G26" s="63"/>
    </row>
    <row r="27" spans="2:11">
      <c r="B27" s="8" t="s">
        <v>16</v>
      </c>
      <c r="C27" s="9" t="s">
        <v>106</v>
      </c>
      <c r="D27" s="249">
        <v>-25374.42</v>
      </c>
      <c r="E27" s="232">
        <v>6033.14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7525.14</v>
      </c>
      <c r="E28" s="233">
        <v>11683.5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6322.71</v>
      </c>
      <c r="E29" s="234">
        <v>6025.4800000000005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1202.43</v>
      </c>
      <c r="E31" s="234">
        <v>5658.02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32899.56</v>
      </c>
      <c r="E32" s="233">
        <v>5650.36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30543.71</v>
      </c>
      <c r="E33" s="234">
        <v>3894.48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596.37</v>
      </c>
      <c r="E35" s="234">
        <v>360.49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1759.48</v>
      </c>
      <c r="E37" s="234">
        <v>1395.31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0.08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-33710.839999999997</v>
      </c>
      <c r="E40" s="253">
        <v>30167.11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92534.67</v>
      </c>
      <c r="E41" s="246">
        <v>128734.92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381.40499999999997</v>
      </c>
      <c r="E47" s="110">
        <v>296.61399999999998</v>
      </c>
      <c r="G47" s="199"/>
      <c r="H47" s="111"/>
    </row>
    <row r="48" spans="2:10">
      <c r="B48" s="136" t="s">
        <v>5</v>
      </c>
      <c r="C48" s="134" t="s">
        <v>40</v>
      </c>
      <c r="D48" s="220">
        <v>296.61399999999998</v>
      </c>
      <c r="E48" s="110">
        <v>313.33800000000002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397.53</v>
      </c>
      <c r="E50" s="110">
        <v>311.97000000000003</v>
      </c>
      <c r="G50" s="123"/>
    </row>
    <row r="51" spans="2:7">
      <c r="B51" s="135" t="s">
        <v>5</v>
      </c>
      <c r="C51" s="125" t="s">
        <v>109</v>
      </c>
      <c r="D51" s="220">
        <v>268.58999999999997</v>
      </c>
      <c r="E51" s="110">
        <v>311.97000000000003</v>
      </c>
      <c r="G51" s="123"/>
    </row>
    <row r="52" spans="2:7">
      <c r="B52" s="135" t="s">
        <v>7</v>
      </c>
      <c r="C52" s="125" t="s">
        <v>110</v>
      </c>
      <c r="D52" s="220">
        <v>403.48</v>
      </c>
      <c r="E52" s="110">
        <v>417.7</v>
      </c>
    </row>
    <row r="53" spans="2:7" ht="13.5" customHeight="1" thickBot="1">
      <c r="B53" s="137" t="s">
        <v>8</v>
      </c>
      <c r="C53" s="138" t="s">
        <v>40</v>
      </c>
      <c r="D53" s="219">
        <v>311.97000000000003</v>
      </c>
      <c r="E53" s="191">
        <v>410.85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128734.92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128734.92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128734.92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128734.92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128734.92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Arkusz7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5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410869.54</v>
      </c>
      <c r="E11" s="238">
        <v>444365.36</v>
      </c>
    </row>
    <row r="12" spans="2:12">
      <c r="B12" s="124" t="s">
        <v>3</v>
      </c>
      <c r="C12" s="125" t="s">
        <v>4</v>
      </c>
      <c r="D12" s="239">
        <v>410869.54</v>
      </c>
      <c r="E12" s="240">
        <v>444365.36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410869.54</v>
      </c>
      <c r="E21" s="246">
        <v>444365.36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  <c r="K22" s="56"/>
    </row>
    <row r="23" spans="2:11" ht="13.5">
      <c r="B23" s="350" t="s">
        <v>99</v>
      </c>
      <c r="C23" s="359"/>
      <c r="D23" s="359"/>
      <c r="E23" s="359"/>
    </row>
    <row r="24" spans="2:11" ht="15.75" customHeight="1" thickBot="1">
      <c r="B24" s="349" t="s">
        <v>100</v>
      </c>
      <c r="C24" s="360"/>
      <c r="D24" s="360"/>
      <c r="E24" s="360"/>
      <c r="G24" s="61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449585.2</v>
      </c>
      <c r="E26" s="248">
        <v>410869.54</v>
      </c>
      <c r="G26" s="63"/>
    </row>
    <row r="27" spans="2:11">
      <c r="B27" s="8" t="s">
        <v>16</v>
      </c>
      <c r="C27" s="9" t="s">
        <v>106</v>
      </c>
      <c r="D27" s="249">
        <v>-2481.0299999999988</v>
      </c>
      <c r="E27" s="232">
        <v>-39306.909999999996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9159.2400000000016</v>
      </c>
      <c r="E28" s="233">
        <v>8752.7100000000009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8287.2000000000007</v>
      </c>
      <c r="E29" s="234">
        <v>8752.7100000000009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872.04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11640.27</v>
      </c>
      <c r="E32" s="233">
        <v>48059.619999999995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2877.8</v>
      </c>
      <c r="E33" s="234">
        <v>39725.79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1192.1300000000001</v>
      </c>
      <c r="E35" s="234">
        <v>1073.6400000000001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6863.96</v>
      </c>
      <c r="E37" s="234">
        <v>7259.45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706.38</v>
      </c>
      <c r="E39" s="235">
        <v>0.74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-36234.629999999997</v>
      </c>
      <c r="E40" s="253">
        <v>72802.73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410869.54000000004</v>
      </c>
      <c r="E41" s="246">
        <v>444365.36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1568.9590000000001</v>
      </c>
      <c r="E47" s="110">
        <v>1559.2180000000001</v>
      </c>
      <c r="G47" s="61"/>
      <c r="H47" s="115"/>
    </row>
    <row r="48" spans="2:10">
      <c r="B48" s="136" t="s">
        <v>5</v>
      </c>
      <c r="C48" s="134" t="s">
        <v>40</v>
      </c>
      <c r="D48" s="220">
        <v>1559.2180000000001</v>
      </c>
      <c r="E48" s="110">
        <v>1427.634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286.55</v>
      </c>
      <c r="E50" s="110">
        <v>263.51</v>
      </c>
      <c r="G50" s="123"/>
    </row>
    <row r="51" spans="2:7">
      <c r="B51" s="135" t="s">
        <v>5</v>
      </c>
      <c r="C51" s="125" t="s">
        <v>109</v>
      </c>
      <c r="D51" s="220">
        <v>241.18</v>
      </c>
      <c r="E51" s="110">
        <v>263.51</v>
      </c>
      <c r="G51" s="123"/>
    </row>
    <row r="52" spans="2:7">
      <c r="B52" s="135" t="s">
        <v>7</v>
      </c>
      <c r="C52" s="125" t="s">
        <v>110</v>
      </c>
      <c r="D52" s="220">
        <v>288.66000000000003</v>
      </c>
      <c r="E52" s="110">
        <v>311.90000000000003</v>
      </c>
    </row>
    <row r="53" spans="2:7" ht="14.25" customHeight="1" thickBot="1">
      <c r="B53" s="137" t="s">
        <v>8</v>
      </c>
      <c r="C53" s="138" t="s">
        <v>40</v>
      </c>
      <c r="D53" s="219">
        <v>263.51</v>
      </c>
      <c r="E53" s="191">
        <v>311.26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444365.36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444365.36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444365.36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444365.36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444365.36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5000000000000004" right="0.75" top="0.56000000000000005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Arkusz7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42578125" customWidth="1"/>
    <col min="9" max="9" width="13.28515625" customWidth="1"/>
    <col min="10" max="10" width="13.5703125" customWidth="1"/>
    <col min="11" max="11" width="13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207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172325.31</v>
      </c>
      <c r="E11" s="238">
        <v>175836.68</v>
      </c>
    </row>
    <row r="12" spans="2:12">
      <c r="B12" s="124" t="s">
        <v>3</v>
      </c>
      <c r="C12" s="125" t="s">
        <v>4</v>
      </c>
      <c r="D12" s="239">
        <v>172325.31</v>
      </c>
      <c r="E12" s="240">
        <v>175836.68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172325.31</v>
      </c>
      <c r="E21" s="246">
        <v>175836.68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221893.01</v>
      </c>
      <c r="E26" s="248">
        <v>172325.31</v>
      </c>
      <c r="G26" s="63"/>
    </row>
    <row r="27" spans="2:11">
      <c r="B27" s="8" t="s">
        <v>16</v>
      </c>
      <c r="C27" s="9" t="s">
        <v>106</v>
      </c>
      <c r="D27" s="249">
        <v>-51171.97</v>
      </c>
      <c r="E27" s="232">
        <v>-15091.44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18756.23</v>
      </c>
      <c r="E28" s="233">
        <v>15027.94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18756.23</v>
      </c>
      <c r="E29" s="234">
        <v>15027.94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69928.2</v>
      </c>
      <c r="E32" s="233">
        <v>30119.38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62314.29</v>
      </c>
      <c r="E33" s="234">
        <v>26873.58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2237.46</v>
      </c>
      <c r="E35" s="234">
        <v>1429.96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2381.41</v>
      </c>
      <c r="E37" s="234">
        <v>1812.48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2995.04</v>
      </c>
      <c r="E39" s="235">
        <v>3.36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1604.27</v>
      </c>
      <c r="E40" s="253">
        <v>18602.810000000001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172325.31</v>
      </c>
      <c r="E41" s="246">
        <v>175836.68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5"/>
      <c r="D43" s="355"/>
      <c r="E43" s="355"/>
      <c r="G43" s="61"/>
      <c r="H43" s="167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790.35799999999995</v>
      </c>
      <c r="E47" s="110">
        <v>606.52300000000002</v>
      </c>
      <c r="G47" s="61"/>
      <c r="H47" s="115"/>
    </row>
    <row r="48" spans="2:10">
      <c r="B48" s="101" t="s">
        <v>5</v>
      </c>
      <c r="C48" s="11" t="s">
        <v>40</v>
      </c>
      <c r="D48" s="220">
        <v>606.52300000000002</v>
      </c>
      <c r="E48" s="110">
        <v>555.93499999999995</v>
      </c>
      <c r="G48" s="115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280.75</v>
      </c>
      <c r="E50" s="110">
        <v>284.12</v>
      </c>
      <c r="G50" s="123"/>
    </row>
    <row r="51" spans="2:7">
      <c r="B51" s="85" t="s">
        <v>5</v>
      </c>
      <c r="C51" s="5" t="s">
        <v>109</v>
      </c>
      <c r="D51" s="220">
        <v>272.63</v>
      </c>
      <c r="E51" s="110">
        <v>284.12</v>
      </c>
      <c r="G51" s="123"/>
    </row>
    <row r="52" spans="2:7">
      <c r="B52" s="85" t="s">
        <v>7</v>
      </c>
      <c r="C52" s="5" t="s">
        <v>110</v>
      </c>
      <c r="D52" s="220">
        <v>285.55</v>
      </c>
      <c r="E52" s="110">
        <v>316.29000000000002</v>
      </c>
    </row>
    <row r="53" spans="2:7" ht="13.5" customHeight="1" thickBot="1">
      <c r="B53" s="86" t="s">
        <v>8</v>
      </c>
      <c r="C53" s="13" t="s">
        <v>40</v>
      </c>
      <c r="D53" s="219">
        <v>284.12</v>
      </c>
      <c r="E53" s="191">
        <v>316.29000000000002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175836.68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175836.68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175836.68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175836.68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175836.68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Arkusz7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425781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48832.7</v>
      </c>
      <c r="E11" s="238">
        <v>41738.909999999996</v>
      </c>
    </row>
    <row r="12" spans="2:12">
      <c r="B12" s="124" t="s">
        <v>3</v>
      </c>
      <c r="C12" s="125" t="s">
        <v>4</v>
      </c>
      <c r="D12" s="239">
        <v>48832.7</v>
      </c>
      <c r="E12" s="240">
        <v>41738.909999999996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48832.7</v>
      </c>
      <c r="E21" s="246">
        <v>41738.909999999996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89019.76</v>
      </c>
      <c r="E26" s="248">
        <v>48832.7</v>
      </c>
      <c r="G26" s="63"/>
    </row>
    <row r="27" spans="2:11">
      <c r="B27" s="8" t="s">
        <v>16</v>
      </c>
      <c r="C27" s="9" t="s">
        <v>106</v>
      </c>
      <c r="D27" s="249">
        <v>-18520.620000000003</v>
      </c>
      <c r="E27" s="232">
        <v>-3361.1000000000004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3814.21</v>
      </c>
      <c r="E28" s="233">
        <v>1510.67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2926.55</v>
      </c>
      <c r="E29" s="234">
        <v>1509.1000000000001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887.66</v>
      </c>
      <c r="E31" s="234">
        <v>1.57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22334.83</v>
      </c>
      <c r="E32" s="233">
        <v>4871.7700000000004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21160.720000000001</v>
      </c>
      <c r="E33" s="234">
        <v>4048.44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119.94</v>
      </c>
      <c r="E35" s="234">
        <v>65.98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1054.17</v>
      </c>
      <c r="E37" s="234">
        <v>757.35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-21666.44</v>
      </c>
      <c r="E40" s="253">
        <v>-3732.69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48832.699999999983</v>
      </c>
      <c r="E41" s="246">
        <v>41738.909999999996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345.185</v>
      </c>
      <c r="E47" s="110">
        <v>249.12100000000001</v>
      </c>
      <c r="G47" s="61"/>
      <c r="H47" s="115"/>
    </row>
    <row r="48" spans="2:10">
      <c r="B48" s="136" t="s">
        <v>5</v>
      </c>
      <c r="C48" s="134" t="s">
        <v>40</v>
      </c>
      <c r="D48" s="220">
        <v>249.12100000000001</v>
      </c>
      <c r="E48" s="110">
        <v>230.589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257.89</v>
      </c>
      <c r="E50" s="110">
        <v>196.02</v>
      </c>
      <c r="G50" s="123"/>
    </row>
    <row r="51" spans="2:7">
      <c r="B51" s="135" t="s">
        <v>5</v>
      </c>
      <c r="C51" s="125" t="s">
        <v>109</v>
      </c>
      <c r="D51" s="220">
        <v>181.58</v>
      </c>
      <c r="E51" s="110">
        <v>162.41</v>
      </c>
      <c r="G51" s="123"/>
    </row>
    <row r="52" spans="2:7">
      <c r="B52" s="135" t="s">
        <v>7</v>
      </c>
      <c r="C52" s="125" t="s">
        <v>110</v>
      </c>
      <c r="D52" s="220">
        <v>258.54000000000002</v>
      </c>
      <c r="E52" s="110">
        <v>206.48000000000002</v>
      </c>
    </row>
    <row r="53" spans="2:7" ht="13.5" thickBot="1">
      <c r="B53" s="137" t="s">
        <v>8</v>
      </c>
      <c r="C53" s="138" t="s">
        <v>40</v>
      </c>
      <c r="D53" s="219">
        <v>196.02</v>
      </c>
      <c r="E53" s="191">
        <v>181.01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41738.909999999996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24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41738.909999999996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41738.909999999996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41738.909999999996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41738.909999999996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53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5703125" customWidth="1"/>
    <col min="12" max="12" width="20.710937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  <c r="I10" s="61"/>
    </row>
    <row r="11" spans="2:12">
      <c r="B11" s="73" t="s">
        <v>2</v>
      </c>
      <c r="C11" s="21" t="s">
        <v>104</v>
      </c>
      <c r="D11" s="237">
        <v>58192321.609999999</v>
      </c>
      <c r="E11" s="238">
        <f>SUM(E12:E14)</f>
        <v>68597580.659999996</v>
      </c>
      <c r="I11" s="61"/>
    </row>
    <row r="12" spans="2:12">
      <c r="B12" s="124" t="s">
        <v>3</v>
      </c>
      <c r="C12" s="169" t="s">
        <v>4</v>
      </c>
      <c r="D12" s="239">
        <v>58154295.960000001</v>
      </c>
      <c r="E12" s="240">
        <v>68550754.140000001</v>
      </c>
      <c r="G12" s="61"/>
      <c r="I12" s="61"/>
    </row>
    <row r="13" spans="2:12">
      <c r="B13" s="124" t="s">
        <v>5</v>
      </c>
      <c r="C13" s="169" t="s">
        <v>6</v>
      </c>
      <c r="D13" s="241">
        <v>3145.89</v>
      </c>
      <c r="E13" s="301">
        <v>0</v>
      </c>
      <c r="I13" s="61"/>
    </row>
    <row r="14" spans="2:12">
      <c r="B14" s="124" t="s">
        <v>7</v>
      </c>
      <c r="C14" s="169" t="s">
        <v>9</v>
      </c>
      <c r="D14" s="241">
        <v>34879.760000000002</v>
      </c>
      <c r="E14" s="301">
        <f>E15</f>
        <v>46826.52</v>
      </c>
      <c r="G14" s="61"/>
      <c r="I14" s="61"/>
    </row>
    <row r="15" spans="2:12">
      <c r="B15" s="124" t="s">
        <v>101</v>
      </c>
      <c r="C15" s="169" t="s">
        <v>10</v>
      </c>
      <c r="D15" s="241">
        <v>34879.760000000002</v>
      </c>
      <c r="E15" s="301">
        <v>46826.52</v>
      </c>
      <c r="I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177746.89</v>
      </c>
      <c r="E17" s="303">
        <f>E18</f>
        <v>130440.86</v>
      </c>
    </row>
    <row r="18" spans="2:11">
      <c r="B18" s="124" t="s">
        <v>3</v>
      </c>
      <c r="C18" s="169" t="s">
        <v>10</v>
      </c>
      <c r="D18" s="242">
        <v>177746.89</v>
      </c>
      <c r="E18" s="302">
        <v>130440.86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58014574.719999999</v>
      </c>
      <c r="E21" s="246">
        <f>E11-E17</f>
        <v>68467139.799999997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5.75">
      <c r="B23" s="350"/>
      <c r="C23" s="359"/>
      <c r="D23" s="359"/>
      <c r="E23" s="359"/>
      <c r="G23" s="61"/>
      <c r="K23" s="123"/>
    </row>
    <row r="24" spans="2:11" ht="17.2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76168686.020000011</v>
      </c>
      <c r="E26" s="248">
        <v>58014574.719999999</v>
      </c>
      <c r="G26" s="63"/>
    </row>
    <row r="27" spans="2:11">
      <c r="B27" s="8" t="s">
        <v>16</v>
      </c>
      <c r="C27" s="9" t="s">
        <v>106</v>
      </c>
      <c r="D27" s="249">
        <v>785313.23000000045</v>
      </c>
      <c r="E27" s="232">
        <v>-3988221.0999999996</v>
      </c>
      <c r="F27" s="61"/>
      <c r="G27" s="112"/>
      <c r="H27" s="172"/>
      <c r="I27" s="172"/>
      <c r="J27" s="112"/>
    </row>
    <row r="28" spans="2:11">
      <c r="B28" s="8" t="s">
        <v>17</v>
      </c>
      <c r="C28" s="9" t="s">
        <v>18</v>
      </c>
      <c r="D28" s="249">
        <v>11675508.880000001</v>
      </c>
      <c r="E28" s="233">
        <v>8471875.6400000006</v>
      </c>
      <c r="F28" s="61"/>
      <c r="G28" s="112"/>
      <c r="H28" s="172"/>
      <c r="I28" s="172"/>
      <c r="J28" s="112"/>
    </row>
    <row r="29" spans="2:11">
      <c r="B29" s="132" t="s">
        <v>3</v>
      </c>
      <c r="C29" s="125" t="s">
        <v>19</v>
      </c>
      <c r="D29" s="250">
        <v>7806580.4900000002</v>
      </c>
      <c r="E29" s="234">
        <v>7105650.4299999997</v>
      </c>
      <c r="F29" s="61"/>
      <c r="G29" s="112"/>
      <c r="H29" s="172"/>
      <c r="I29" s="172"/>
      <c r="J29" s="11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1">
      <c r="B31" s="132" t="s">
        <v>7</v>
      </c>
      <c r="C31" s="125" t="s">
        <v>21</v>
      </c>
      <c r="D31" s="250">
        <v>3868928.39</v>
      </c>
      <c r="E31" s="234">
        <v>1366225.21</v>
      </c>
      <c r="F31" s="61"/>
      <c r="G31" s="112"/>
      <c r="H31" s="172"/>
      <c r="I31" s="172"/>
      <c r="J31" s="112"/>
    </row>
    <row r="32" spans="2:11">
      <c r="B32" s="75" t="s">
        <v>22</v>
      </c>
      <c r="C32" s="10" t="s">
        <v>23</v>
      </c>
      <c r="D32" s="249">
        <v>10890195.65</v>
      </c>
      <c r="E32" s="233">
        <v>12460096.74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5864511.2999999998</v>
      </c>
      <c r="E33" s="234">
        <v>10362073.5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193404.22</v>
      </c>
      <c r="E34" s="234">
        <v>227478.30000000002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1179343.3400000001</v>
      </c>
      <c r="E35" s="234">
        <v>1160212.1299999999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3652936.79</v>
      </c>
      <c r="E39" s="235">
        <v>710332.81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-18939424.530000001</v>
      </c>
      <c r="E40" s="253">
        <v>14440786.18</v>
      </c>
      <c r="G40" s="112"/>
      <c r="H40" s="123"/>
      <c r="I40" s="123"/>
      <c r="J40" s="123"/>
    </row>
    <row r="41" spans="2:10" ht="13.5" thickBot="1">
      <c r="B41" s="82" t="s">
        <v>36</v>
      </c>
      <c r="C41" s="83" t="s">
        <v>37</v>
      </c>
      <c r="D41" s="254">
        <v>58014574.720000014</v>
      </c>
      <c r="E41" s="246">
        <v>68467139.799999997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3777786.9552000002</v>
      </c>
      <c r="E47" s="204">
        <v>3807678.2612000001</v>
      </c>
      <c r="G47" s="142"/>
    </row>
    <row r="48" spans="2:10">
      <c r="B48" s="136" t="s">
        <v>5</v>
      </c>
      <c r="C48" s="134" t="s">
        <v>40</v>
      </c>
      <c r="D48" s="220">
        <v>3807678.2612000001</v>
      </c>
      <c r="E48" s="319">
        <v>3573460.1850740346</v>
      </c>
      <c r="J48" s="115"/>
    </row>
    <row r="49" spans="2:7">
      <c r="B49" s="100" t="s">
        <v>22</v>
      </c>
      <c r="C49" s="102" t="s">
        <v>108</v>
      </c>
      <c r="D49" s="221"/>
      <c r="E49" s="204"/>
    </row>
    <row r="50" spans="2:7">
      <c r="B50" s="135" t="s">
        <v>3</v>
      </c>
      <c r="C50" s="125" t="s">
        <v>39</v>
      </c>
      <c r="D50" s="220">
        <v>20.162199999999999</v>
      </c>
      <c r="E50" s="204">
        <v>15.2362</v>
      </c>
      <c r="G50" s="151"/>
    </row>
    <row r="51" spans="2:7">
      <c r="B51" s="135" t="s">
        <v>5</v>
      </c>
      <c r="C51" s="125" t="s">
        <v>109</v>
      </c>
      <c r="D51" s="220">
        <v>13.5603</v>
      </c>
      <c r="E51" s="204">
        <v>15.2362</v>
      </c>
      <c r="G51" s="123"/>
    </row>
    <row r="52" spans="2:7">
      <c r="B52" s="135" t="s">
        <v>7</v>
      </c>
      <c r="C52" s="125" t="s">
        <v>110</v>
      </c>
      <c r="D52" s="220">
        <v>20.5578</v>
      </c>
      <c r="E52" s="204">
        <v>19.551000000000002</v>
      </c>
    </row>
    <row r="53" spans="2:7" ht="13.5" thickBot="1">
      <c r="B53" s="137" t="s">
        <v>8</v>
      </c>
      <c r="C53" s="138" t="s">
        <v>40</v>
      </c>
      <c r="D53" s="219">
        <v>15.2362</v>
      </c>
      <c r="E53" s="191">
        <v>19.1599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8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68194234.859999999</v>
      </c>
      <c r="E58" s="22">
        <f>D58/E21</f>
        <v>0.99601407418511734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68194234.859999999</v>
      </c>
      <c r="E71" s="372">
        <f>E72</f>
        <v>0.99601407418511734</v>
      </c>
    </row>
    <row r="72" spans="2:5">
      <c r="B72" s="369" t="s">
        <v>261</v>
      </c>
      <c r="C72" s="370" t="s">
        <v>262</v>
      </c>
      <c r="D72" s="371">
        <v>68194234.859999999</v>
      </c>
      <c r="E72" s="372">
        <f>D72/E21</f>
        <v>0.99601407418511734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356519.28</v>
      </c>
      <c r="E87" s="377">
        <f>D87/E21</f>
        <v>5.2071589530602834E-3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46826.52</v>
      </c>
      <c r="E90" s="99">
        <f>D90/E21</f>
        <v>6.8392691934825059E-4</v>
      </c>
    </row>
    <row r="91" spans="2:5">
      <c r="B91" s="108" t="s">
        <v>61</v>
      </c>
      <c r="C91" s="15" t="s">
        <v>64</v>
      </c>
      <c r="D91" s="16">
        <v>130440.86</v>
      </c>
      <c r="E91" s="17">
        <f>D91/E21</f>
        <v>1.9051600575258733E-3</v>
      </c>
    </row>
    <row r="92" spans="2:5">
      <c r="B92" s="380" t="s">
        <v>63</v>
      </c>
      <c r="C92" s="381" t="s">
        <v>65</v>
      </c>
      <c r="D92" s="382">
        <f>D58+D89+D90-D91+D87</f>
        <v>68467139.799999997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68467139.799999997</v>
      </c>
      <c r="E93" s="377">
        <f>E92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2" right="0.75" top="0.52" bottom="0.47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Arkusz80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2.28515625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20229614.890000001</v>
      </c>
      <c r="E11" s="238">
        <v>20862149.280000001</v>
      </c>
    </row>
    <row r="12" spans="2:12">
      <c r="B12" s="124" t="s">
        <v>3</v>
      </c>
      <c r="C12" s="125" t="s">
        <v>4</v>
      </c>
      <c r="D12" s="239">
        <v>20229614.890000001</v>
      </c>
      <c r="E12" s="240">
        <v>20862149.280000001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20229614.890000001</v>
      </c>
      <c r="E21" s="246">
        <v>20862149.280000001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25879762.219999999</v>
      </c>
      <c r="E26" s="248">
        <v>20229614.890000001</v>
      </c>
      <c r="G26" s="63"/>
      <c r="H26" s="167"/>
    </row>
    <row r="27" spans="2:11">
      <c r="B27" s="8" t="s">
        <v>16</v>
      </c>
      <c r="C27" s="9" t="s">
        <v>106</v>
      </c>
      <c r="D27" s="249">
        <v>-2385810.1100000003</v>
      </c>
      <c r="E27" s="232">
        <v>-1530910.9200000004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1521033.99</v>
      </c>
      <c r="E28" s="233">
        <v>1273544.1299999999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1521033.99</v>
      </c>
      <c r="E29" s="234">
        <v>1273544.1299999999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3906844.1</v>
      </c>
      <c r="E32" s="233">
        <v>2804455.0500000003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3820849.5</v>
      </c>
      <c r="E33" s="234">
        <v>2747834.89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85994.6</v>
      </c>
      <c r="E34" s="234">
        <v>56589.950000000004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30.21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-3264337.22</v>
      </c>
      <c r="E40" s="253">
        <v>2163445.31</v>
      </c>
      <c r="G40" s="63"/>
      <c r="H40" s="182"/>
    </row>
    <row r="41" spans="2:10" ht="13.5" thickBot="1">
      <c r="B41" s="82" t="s">
        <v>36</v>
      </c>
      <c r="C41" s="83" t="s">
        <v>37</v>
      </c>
      <c r="D41" s="254">
        <v>20229614.890000001</v>
      </c>
      <c r="E41" s="246">
        <v>20862149.279999997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1204432.5301000001</v>
      </c>
      <c r="E47" s="110">
        <v>1084860.7239999999</v>
      </c>
      <c r="G47" s="61"/>
    </row>
    <row r="48" spans="2:10">
      <c r="B48" s="101" t="s">
        <v>5</v>
      </c>
      <c r="C48" s="11" t="s">
        <v>40</v>
      </c>
      <c r="D48" s="220">
        <v>1084860.7239999999</v>
      </c>
      <c r="E48" s="110">
        <v>1007035.454</v>
      </c>
      <c r="G48" s="115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21.487100000000002</v>
      </c>
      <c r="E50" s="110">
        <v>18.647200000000002</v>
      </c>
      <c r="G50" s="123"/>
    </row>
    <row r="51" spans="2:7">
      <c r="B51" s="85" t="s">
        <v>5</v>
      </c>
      <c r="C51" s="5" t="s">
        <v>109</v>
      </c>
      <c r="D51" s="220">
        <v>17.306000000000001</v>
      </c>
      <c r="E51" s="110">
        <v>18.607100000000003</v>
      </c>
      <c r="G51" s="123"/>
    </row>
    <row r="52" spans="2:7">
      <c r="B52" s="85" t="s">
        <v>7</v>
      </c>
      <c r="C52" s="5" t="s">
        <v>110</v>
      </c>
      <c r="D52" s="220">
        <v>22.6599</v>
      </c>
      <c r="E52" s="110">
        <v>21.2059</v>
      </c>
    </row>
    <row r="53" spans="2:7" ht="13.5" customHeight="1" thickBot="1">
      <c r="B53" s="86" t="s">
        <v>8</v>
      </c>
      <c r="C53" s="13" t="s">
        <v>40</v>
      </c>
      <c r="D53" s="219">
        <v>18.647200000000002</v>
      </c>
      <c r="E53" s="191">
        <v>20.7164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D88</f>
        <v>20862149.280000001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0</v>
      </c>
      <c r="E71" s="372">
        <f>E72</f>
        <v>0</v>
      </c>
    </row>
    <row r="72" spans="2:5">
      <c r="B72" s="369" t="s">
        <v>261</v>
      </c>
      <c r="C72" s="370" t="s">
        <v>262</v>
      </c>
      <c r="D72" s="371">
        <v>0</v>
      </c>
      <c r="E72" s="372">
        <f>D72/E21</f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f>E21</f>
        <v>20862149.280000001</v>
      </c>
      <c r="E88" s="96">
        <f>D88/E21</f>
        <v>1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D88</f>
        <v>20862149.280000001</v>
      </c>
      <c r="E92" s="306">
        <f>E88</f>
        <v>1</v>
      </c>
    </row>
    <row r="93" spans="2:5">
      <c r="B93" s="375" t="s">
        <v>3</v>
      </c>
      <c r="C93" s="376" t="s">
        <v>66</v>
      </c>
      <c r="D93" s="168">
        <v>0</v>
      </c>
      <c r="E93" s="377">
        <f>D93/E21</f>
        <v>0</v>
      </c>
    </row>
    <row r="94" spans="2:5">
      <c r="B94" s="375" t="s">
        <v>5</v>
      </c>
      <c r="C94" s="376" t="s">
        <v>114</v>
      </c>
      <c r="D94" s="168">
        <f>D92</f>
        <v>20862149.280000001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000000000000005" right="0.75" top="0.62" bottom="0.52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Arkusz8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4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18593372.379999999</v>
      </c>
      <c r="E11" s="238">
        <f>E12+E13</f>
        <v>19199569.57</v>
      </c>
    </row>
    <row r="12" spans="2:12">
      <c r="B12" s="124" t="s">
        <v>3</v>
      </c>
      <c r="C12" s="125" t="s">
        <v>4</v>
      </c>
      <c r="D12" s="239">
        <v>18593372.379999999</v>
      </c>
      <c r="E12" s="240">
        <v>19199557.800000001</v>
      </c>
    </row>
    <row r="13" spans="2:12">
      <c r="B13" s="124" t="s">
        <v>5</v>
      </c>
      <c r="C13" s="126" t="s">
        <v>6</v>
      </c>
      <c r="D13" s="241">
        <v>0</v>
      </c>
      <c r="E13" s="265">
        <v>11.77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18593372.379999999</v>
      </c>
      <c r="E21" s="246">
        <f>E11</f>
        <v>19199569.57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24167409.27</v>
      </c>
      <c r="E26" s="248">
        <v>18593372.379999999</v>
      </c>
      <c r="G26" s="63"/>
      <c r="H26" s="167"/>
    </row>
    <row r="27" spans="2:11">
      <c r="B27" s="8" t="s">
        <v>16</v>
      </c>
      <c r="C27" s="9" t="s">
        <v>106</v>
      </c>
      <c r="D27" s="249">
        <v>-2151959.8099999996</v>
      </c>
      <c r="E27" s="232">
        <v>-1657420.0299999996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1428031.51</v>
      </c>
      <c r="E28" s="233">
        <v>1195090.28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1395152.53</v>
      </c>
      <c r="E29" s="234">
        <v>1195090.24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32878.980000000003</v>
      </c>
      <c r="E31" s="234">
        <v>0.04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3579991.3199999994</v>
      </c>
      <c r="E32" s="233">
        <v>2852510.3099999996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3405782.82</v>
      </c>
      <c r="E33" s="234">
        <v>2719173.9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160320.24</v>
      </c>
      <c r="E34" s="234">
        <v>111987.63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13888.26</v>
      </c>
      <c r="E39" s="235">
        <v>21348.78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-3422077.08</v>
      </c>
      <c r="E40" s="253">
        <v>2263617.2200000002</v>
      </c>
      <c r="G40" s="63"/>
    </row>
    <row r="41" spans="2:10" ht="13.5" thickBot="1">
      <c r="B41" s="82" t="s">
        <v>36</v>
      </c>
      <c r="C41" s="83" t="s">
        <v>37</v>
      </c>
      <c r="D41" s="254">
        <v>18593372.380000003</v>
      </c>
      <c r="E41" s="246">
        <v>19199569.569999997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5"/>
      <c r="D43" s="355"/>
      <c r="E43" s="355"/>
      <c r="G43" s="61"/>
    </row>
    <row r="44" spans="2:10" ht="18" customHeight="1" thickBot="1">
      <c r="B44" s="349" t="s">
        <v>116</v>
      </c>
      <c r="C44" s="356"/>
      <c r="D44" s="356"/>
      <c r="E44" s="356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85" t="s">
        <v>3</v>
      </c>
      <c r="C47" s="5" t="s">
        <v>39</v>
      </c>
      <c r="D47" s="220">
        <v>998401.61239999998</v>
      </c>
      <c r="E47" s="110">
        <v>903705.16910000006</v>
      </c>
      <c r="G47" s="61"/>
      <c r="H47" s="115"/>
    </row>
    <row r="48" spans="2:10">
      <c r="B48" s="101" t="s">
        <v>5</v>
      </c>
      <c r="C48" s="11" t="s">
        <v>40</v>
      </c>
      <c r="D48" s="220">
        <v>903705.16910000006</v>
      </c>
      <c r="E48" s="110">
        <v>830377.33581298788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85" t="s">
        <v>3</v>
      </c>
      <c r="C50" s="5" t="s">
        <v>39</v>
      </c>
      <c r="D50" s="220">
        <v>24.206099999999999</v>
      </c>
      <c r="E50" s="110">
        <v>20.5746</v>
      </c>
      <c r="G50" s="123"/>
    </row>
    <row r="51" spans="2:7">
      <c r="B51" s="85" t="s">
        <v>5</v>
      </c>
      <c r="C51" s="5" t="s">
        <v>109</v>
      </c>
      <c r="D51" s="220">
        <v>19.095300000000002</v>
      </c>
      <c r="E51" s="110">
        <v>20.505500000000001</v>
      </c>
      <c r="G51" s="123"/>
    </row>
    <row r="52" spans="2:7">
      <c r="B52" s="85" t="s">
        <v>7</v>
      </c>
      <c r="C52" s="5" t="s">
        <v>110</v>
      </c>
      <c r="D52" s="220">
        <v>25.649100000000001</v>
      </c>
      <c r="E52" s="110">
        <v>23.795300000000001</v>
      </c>
    </row>
    <row r="53" spans="2:7" ht="12.75" customHeight="1" thickBot="1">
      <c r="B53" s="86" t="s">
        <v>8</v>
      </c>
      <c r="C53" s="13" t="s">
        <v>40</v>
      </c>
      <c r="D53" s="219">
        <v>20.5746</v>
      </c>
      <c r="E53" s="191">
        <v>23.121500000000001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D88</f>
        <v>19199557.800000001</v>
      </c>
      <c r="E58" s="22">
        <f>D58/E21</f>
        <v>0.99999938696542356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0</v>
      </c>
      <c r="E71" s="372">
        <f>E72</f>
        <v>0</v>
      </c>
    </row>
    <row r="72" spans="2:5">
      <c r="B72" s="369" t="s">
        <v>261</v>
      </c>
      <c r="C72" s="370" t="s">
        <v>262</v>
      </c>
      <c r="D72" s="371">
        <v>0</v>
      </c>
      <c r="E72" s="372">
        <f>D72/E21</f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f>E12</f>
        <v>19199557.800000001</v>
      </c>
      <c r="E88" s="96">
        <f>D88/E21</f>
        <v>0.99999938696542356</v>
      </c>
    </row>
    <row r="89" spans="2:5">
      <c r="B89" s="380" t="s">
        <v>22</v>
      </c>
      <c r="C89" s="381" t="s">
        <v>60</v>
      </c>
      <c r="D89" s="382">
        <f>E13</f>
        <v>11.77</v>
      </c>
      <c r="E89" s="306">
        <f>D89/E21</f>
        <v>6.1303457648295601E-7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D88+D89</f>
        <v>19199569.57</v>
      </c>
      <c r="E92" s="306">
        <f>E88</f>
        <v>0.99999938696542356</v>
      </c>
    </row>
    <row r="93" spans="2:5">
      <c r="B93" s="375" t="s">
        <v>3</v>
      </c>
      <c r="C93" s="376" t="s">
        <v>66</v>
      </c>
      <c r="D93" s="168">
        <v>0</v>
      </c>
      <c r="E93" s="377">
        <f>D93/E21</f>
        <v>0</v>
      </c>
    </row>
    <row r="94" spans="2:5">
      <c r="B94" s="375" t="s">
        <v>5</v>
      </c>
      <c r="C94" s="376" t="s">
        <v>114</v>
      </c>
      <c r="D94" s="168">
        <f>D92</f>
        <v>19199569.57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9" right="0.75" top="0.61" bottom="0.51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Arkusz8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.85546875" customWidth="1"/>
    <col min="9" max="9" width="13.28515625" customWidth="1"/>
    <col min="10" max="10" width="13.5703125" customWidth="1"/>
    <col min="11" max="11" width="13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13599489.5</v>
      </c>
      <c r="E11" s="238">
        <f>E12+E13</f>
        <v>14087416.100000001</v>
      </c>
    </row>
    <row r="12" spans="2:12">
      <c r="B12" s="124" t="s">
        <v>3</v>
      </c>
      <c r="C12" s="125" t="s">
        <v>4</v>
      </c>
      <c r="D12" s="239">
        <v>13599489.5</v>
      </c>
      <c r="E12" s="240">
        <v>14087407.390000001</v>
      </c>
    </row>
    <row r="13" spans="2:12">
      <c r="B13" s="124" t="s">
        <v>5</v>
      </c>
      <c r="C13" s="126" t="s">
        <v>6</v>
      </c>
      <c r="D13" s="241">
        <v>0</v>
      </c>
      <c r="E13" s="265">
        <v>8.7100000000000009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13599489.5</v>
      </c>
      <c r="E21" s="246">
        <f>E11</f>
        <v>14087416.100000001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18232401.43</v>
      </c>
      <c r="E26" s="248">
        <v>13599489.5</v>
      </c>
      <c r="G26" s="63"/>
    </row>
    <row r="27" spans="2:11">
      <c r="B27" s="8" t="s">
        <v>16</v>
      </c>
      <c r="C27" s="9" t="s">
        <v>106</v>
      </c>
      <c r="D27" s="249">
        <v>-1977569.9600000002</v>
      </c>
      <c r="E27" s="232">
        <v>-1209318.3999999999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1060453.43</v>
      </c>
      <c r="E28" s="233">
        <v>885376.34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1060453.43</v>
      </c>
      <c r="E29" s="234">
        <v>885376.34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3038023.39</v>
      </c>
      <c r="E32" s="233">
        <v>2094694.74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3019503.99</v>
      </c>
      <c r="E33" s="234">
        <v>2043440.15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18519.400000000001</v>
      </c>
      <c r="E34" s="234">
        <v>50906.22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348.37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-2655341.9700000002</v>
      </c>
      <c r="E40" s="253">
        <v>1697245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13599489.499999998</v>
      </c>
      <c r="E41" s="246">
        <v>14087416.1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809027.31740000006</v>
      </c>
      <c r="E47" s="110">
        <v>712466.51020000002</v>
      </c>
      <c r="G47" s="61"/>
    </row>
    <row r="48" spans="2:10">
      <c r="B48" s="136" t="s">
        <v>5</v>
      </c>
      <c r="C48" s="134" t="s">
        <v>40</v>
      </c>
      <c r="D48" s="220">
        <v>712466.51020000002</v>
      </c>
      <c r="E48" s="110">
        <v>655170.75700286962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22.536200000000001</v>
      </c>
      <c r="E50" s="110">
        <v>19.087900000000001</v>
      </c>
      <c r="G50" s="123"/>
    </row>
    <row r="51" spans="2:7">
      <c r="B51" s="135" t="s">
        <v>5</v>
      </c>
      <c r="C51" s="125" t="s">
        <v>109</v>
      </c>
      <c r="D51" s="220">
        <v>17.708400000000001</v>
      </c>
      <c r="E51" s="110">
        <v>19.0276</v>
      </c>
      <c r="G51" s="123"/>
    </row>
    <row r="52" spans="2:7">
      <c r="B52" s="135" t="s">
        <v>7</v>
      </c>
      <c r="C52" s="125" t="s">
        <v>110</v>
      </c>
      <c r="D52" s="220">
        <v>23.6052</v>
      </c>
      <c r="E52" s="110">
        <v>22.058700000000002</v>
      </c>
    </row>
    <row r="53" spans="2:7" ht="13.5" customHeight="1" thickBot="1">
      <c r="B53" s="137" t="s">
        <v>8</v>
      </c>
      <c r="C53" s="138" t="s">
        <v>40</v>
      </c>
      <c r="D53" s="219">
        <v>19.087900000000001</v>
      </c>
      <c r="E53" s="191">
        <v>21.501899999999999</v>
      </c>
    </row>
    <row r="54" spans="2:7">
      <c r="B54" s="92"/>
      <c r="C54" s="93"/>
      <c r="D54" s="94"/>
      <c r="E54" s="94"/>
    </row>
    <row r="55" spans="2:7" ht="13.5">
      <c r="B55" s="350" t="s">
        <v>229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D88</f>
        <v>14087407.390000001</v>
      </c>
      <c r="E58" s="22">
        <f>D58/E21</f>
        <v>0.99999938171770186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0</v>
      </c>
      <c r="E71" s="372">
        <f>E72</f>
        <v>0</v>
      </c>
    </row>
    <row r="72" spans="2:5">
      <c r="B72" s="369" t="s">
        <v>261</v>
      </c>
      <c r="C72" s="370" t="s">
        <v>262</v>
      </c>
      <c r="D72" s="371">
        <v>0</v>
      </c>
      <c r="E72" s="372">
        <f>D72/E21</f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f>E12</f>
        <v>14087407.390000001</v>
      </c>
      <c r="E88" s="96">
        <f>D88/E21</f>
        <v>0.99999938171770186</v>
      </c>
    </row>
    <row r="89" spans="2:5">
      <c r="B89" s="380" t="s">
        <v>22</v>
      </c>
      <c r="C89" s="381" t="s">
        <v>60</v>
      </c>
      <c r="D89" s="382">
        <f>E13</f>
        <v>8.7100000000000009</v>
      </c>
      <c r="E89" s="306">
        <f>D89/E21</f>
        <v>6.1828229805748413E-7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D88+D89</f>
        <v>14087416.100000001</v>
      </c>
      <c r="E92" s="306">
        <f>E88</f>
        <v>0.99999938171770186</v>
      </c>
    </row>
    <row r="93" spans="2:5">
      <c r="B93" s="375" t="s">
        <v>3</v>
      </c>
      <c r="C93" s="376" t="s">
        <v>66</v>
      </c>
      <c r="D93" s="168">
        <v>0</v>
      </c>
      <c r="E93" s="377">
        <f>D93/E21</f>
        <v>0</v>
      </c>
    </row>
    <row r="94" spans="2:5">
      <c r="B94" s="375" t="s">
        <v>5</v>
      </c>
      <c r="C94" s="376" t="s">
        <v>114</v>
      </c>
      <c r="D94" s="168">
        <f>D92</f>
        <v>14087416.100000001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68" bottom="0.6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Arkusz8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79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16727443.810000001</v>
      </c>
      <c r="E11" s="238">
        <f>E12+E13</f>
        <v>17601976.32</v>
      </c>
    </row>
    <row r="12" spans="2:12">
      <c r="B12" s="124" t="s">
        <v>3</v>
      </c>
      <c r="C12" s="125" t="s">
        <v>4</v>
      </c>
      <c r="D12" s="239">
        <v>16727443.810000001</v>
      </c>
      <c r="E12" s="240">
        <v>17601965.699999999</v>
      </c>
    </row>
    <row r="13" spans="2:12">
      <c r="B13" s="124" t="s">
        <v>5</v>
      </c>
      <c r="C13" s="126" t="s">
        <v>6</v>
      </c>
      <c r="D13" s="241">
        <v>0</v>
      </c>
      <c r="E13" s="265">
        <v>10.62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16727443.810000001</v>
      </c>
      <c r="E21" s="246">
        <f>E11</f>
        <v>17601976.32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22337013.109999999</v>
      </c>
      <c r="E26" s="248">
        <v>16727443.810000001</v>
      </c>
      <c r="G26" s="63"/>
    </row>
    <row r="27" spans="2:11">
      <c r="B27" s="8" t="s">
        <v>16</v>
      </c>
      <c r="C27" s="9" t="s">
        <v>106</v>
      </c>
      <c r="D27" s="249">
        <v>-2224057.6100000003</v>
      </c>
      <c r="E27" s="232">
        <v>-1341469.32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1302277.76</v>
      </c>
      <c r="E28" s="233">
        <v>1123901.57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1302277.76</v>
      </c>
      <c r="E29" s="234">
        <v>1123901.57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3526335.37</v>
      </c>
      <c r="E32" s="233">
        <v>2465370.89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3461567.01</v>
      </c>
      <c r="E33" s="234">
        <v>2465055.21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64768.36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315.68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-3385511.69</v>
      </c>
      <c r="E40" s="253">
        <v>2216001.83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16727443.810000001</v>
      </c>
      <c r="E41" s="246">
        <v>17601976.32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60">
        <v>943035.1348</v>
      </c>
      <c r="E47" s="110">
        <v>838480.97030000004</v>
      </c>
      <c r="G47" s="61"/>
    </row>
    <row r="48" spans="2:10">
      <c r="B48" s="136" t="s">
        <v>5</v>
      </c>
      <c r="C48" s="134" t="s">
        <v>40</v>
      </c>
      <c r="D48" s="260">
        <v>838480.97030000004</v>
      </c>
      <c r="E48" s="110">
        <v>778486.82337851892</v>
      </c>
      <c r="G48" s="115"/>
    </row>
    <row r="49" spans="2:7">
      <c r="B49" s="100" t="s">
        <v>22</v>
      </c>
      <c r="C49" s="102" t="s">
        <v>108</v>
      </c>
      <c r="D49" s="261"/>
      <c r="E49" s="110"/>
    </row>
    <row r="50" spans="2:7">
      <c r="B50" s="135" t="s">
        <v>3</v>
      </c>
      <c r="C50" s="125" t="s">
        <v>39</v>
      </c>
      <c r="D50" s="260">
        <v>23.686299999999999</v>
      </c>
      <c r="E50" s="110">
        <v>19.9497</v>
      </c>
      <c r="G50" s="123"/>
    </row>
    <row r="51" spans="2:7">
      <c r="B51" s="135" t="s">
        <v>5</v>
      </c>
      <c r="C51" s="125" t="s">
        <v>109</v>
      </c>
      <c r="D51" s="260">
        <v>18.4114</v>
      </c>
      <c r="E51" s="110">
        <v>19.9497</v>
      </c>
      <c r="G51" s="123"/>
    </row>
    <row r="52" spans="2:7">
      <c r="B52" s="135" t="s">
        <v>7</v>
      </c>
      <c r="C52" s="125" t="s">
        <v>110</v>
      </c>
      <c r="D52" s="260">
        <v>24.944500000000001</v>
      </c>
      <c r="E52" s="110">
        <v>23.2011</v>
      </c>
    </row>
    <row r="53" spans="2:7" ht="13.5" customHeight="1" thickBot="1">
      <c r="B53" s="137" t="s">
        <v>8</v>
      </c>
      <c r="C53" s="138" t="s">
        <v>40</v>
      </c>
      <c r="D53" s="262">
        <v>19.9497</v>
      </c>
      <c r="E53" s="191">
        <v>22.610499999999998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D88</f>
        <v>17601965.699999999</v>
      </c>
      <c r="E58" s="22">
        <f>D58/E21</f>
        <v>0.99999939665865878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0</v>
      </c>
      <c r="E71" s="372">
        <f>E72</f>
        <v>0</v>
      </c>
    </row>
    <row r="72" spans="2:5">
      <c r="B72" s="369" t="s">
        <v>261</v>
      </c>
      <c r="C72" s="370" t="s">
        <v>262</v>
      </c>
      <c r="D72" s="371">
        <v>0</v>
      </c>
      <c r="E72" s="372">
        <f>D72/E21</f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f>E12</f>
        <v>17601965.699999999</v>
      </c>
      <c r="E88" s="96">
        <f>D88/E21</f>
        <v>0.99999939665865878</v>
      </c>
    </row>
    <row r="89" spans="2:5">
      <c r="B89" s="380" t="s">
        <v>22</v>
      </c>
      <c r="C89" s="381" t="s">
        <v>60</v>
      </c>
      <c r="D89" s="382">
        <f>E13</f>
        <v>10.62</v>
      </c>
      <c r="E89" s="306">
        <f>D89/E21</f>
        <v>6.0334134116139974E-7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D88+D89</f>
        <v>17601976.32</v>
      </c>
      <c r="E92" s="306">
        <f>E88</f>
        <v>0.99999939665865878</v>
      </c>
    </row>
    <row r="93" spans="2:5">
      <c r="B93" s="375" t="s">
        <v>3</v>
      </c>
      <c r="C93" s="376" t="s">
        <v>66</v>
      </c>
      <c r="D93" s="168">
        <v>0</v>
      </c>
      <c r="E93" s="377">
        <f>D93/E21</f>
        <v>0</v>
      </c>
    </row>
    <row r="94" spans="2:5">
      <c r="B94" s="375" t="s">
        <v>5</v>
      </c>
      <c r="C94" s="376" t="s">
        <v>114</v>
      </c>
      <c r="D94" s="168">
        <f>D92</f>
        <v>17601976.32</v>
      </c>
      <c r="E94" s="377">
        <f>D94/E21</f>
        <v>1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1" right="0.75" top="0.56999999999999995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Arkusz87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7.140625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1069783.58</v>
      </c>
      <c r="E11" s="238">
        <v>1397033.85</v>
      </c>
    </row>
    <row r="12" spans="2:12">
      <c r="B12" s="124" t="s">
        <v>3</v>
      </c>
      <c r="C12" s="125" t="s">
        <v>4</v>
      </c>
      <c r="D12" s="239">
        <v>1069783.58</v>
      </c>
      <c r="E12" s="240">
        <v>1397033.85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1069783.58</v>
      </c>
      <c r="E21" s="246">
        <v>1397033.85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1359304.74</v>
      </c>
      <c r="E26" s="248">
        <v>1069783.58</v>
      </c>
      <c r="G26" s="63"/>
    </row>
    <row r="27" spans="2:11">
      <c r="B27" s="8" t="s">
        <v>16</v>
      </c>
      <c r="C27" s="9" t="s">
        <v>106</v>
      </c>
      <c r="D27" s="249">
        <v>-67210.12999999999</v>
      </c>
      <c r="E27" s="232">
        <v>-25819.029999999995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57145.770000000004</v>
      </c>
      <c r="E28" s="233">
        <v>27071.920000000002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24787.53</v>
      </c>
      <c r="E29" s="234">
        <v>27071.920000000002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32358.240000000002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124355.9</v>
      </c>
      <c r="E32" s="233">
        <v>52890.95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95679.86</v>
      </c>
      <c r="E33" s="234">
        <v>28481.670000000002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5134.82</v>
      </c>
      <c r="E35" s="234">
        <v>5996.2300000000005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16893.23</v>
      </c>
      <c r="E37" s="234">
        <v>18413.010000000002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6647.99</v>
      </c>
      <c r="E39" s="235">
        <v>0.04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-222311.03</v>
      </c>
      <c r="E40" s="253">
        <v>353069.3</v>
      </c>
      <c r="G40" s="63"/>
      <c r="H40" s="182"/>
    </row>
    <row r="41" spans="2:10" ht="13.5" thickBot="1">
      <c r="B41" s="82" t="s">
        <v>36</v>
      </c>
      <c r="C41" s="83" t="s">
        <v>37</v>
      </c>
      <c r="D41" s="254">
        <v>1069783.58</v>
      </c>
      <c r="E41" s="246">
        <v>1397033.85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3450.449912</v>
      </c>
      <c r="E47" s="110">
        <v>3230.31549</v>
      </c>
      <c r="G47" s="61"/>
      <c r="H47" s="115"/>
    </row>
    <row r="48" spans="2:10">
      <c r="B48" s="136" t="s">
        <v>5</v>
      </c>
      <c r="C48" s="134" t="s">
        <v>40</v>
      </c>
      <c r="D48" s="220">
        <v>3230.31549</v>
      </c>
      <c r="E48" s="110">
        <v>3161.7830800000002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393.95</v>
      </c>
      <c r="E50" s="110">
        <v>331.17</v>
      </c>
      <c r="G50" s="123"/>
    </row>
    <row r="51" spans="2:7">
      <c r="B51" s="135" t="s">
        <v>5</v>
      </c>
      <c r="C51" s="125" t="s">
        <v>109</v>
      </c>
      <c r="D51" s="220">
        <v>268.95999999999998</v>
      </c>
      <c r="E51" s="110">
        <v>326.24</v>
      </c>
      <c r="G51" s="123"/>
    </row>
    <row r="52" spans="2:7">
      <c r="B52" s="135" t="s">
        <v>7</v>
      </c>
      <c r="C52" s="125" t="s">
        <v>110</v>
      </c>
      <c r="D52" s="220">
        <v>414.44</v>
      </c>
      <c r="E52" s="110">
        <v>446.03000000000003</v>
      </c>
    </row>
    <row r="53" spans="2:7" ht="13.5" customHeight="1" thickBot="1">
      <c r="B53" s="137" t="s">
        <v>8</v>
      </c>
      <c r="C53" s="138" t="s">
        <v>40</v>
      </c>
      <c r="D53" s="219">
        <v>331.17</v>
      </c>
      <c r="E53" s="191">
        <v>441.85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1397033.85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1397033.85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1397033.85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1397033.85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1397033.85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6" right="0.75" top="0.65" bottom="0.33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Arkusz8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2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710585.52</v>
      </c>
      <c r="E11" s="238">
        <v>887798.56</v>
      </c>
    </row>
    <row r="12" spans="2:12">
      <c r="B12" s="124" t="s">
        <v>3</v>
      </c>
      <c r="C12" s="125" t="s">
        <v>4</v>
      </c>
      <c r="D12" s="239">
        <v>710585.52</v>
      </c>
      <c r="E12" s="240">
        <v>887798.56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710585.52</v>
      </c>
      <c r="E21" s="246">
        <v>887798.56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881398.23</v>
      </c>
      <c r="E26" s="248">
        <v>710585.52</v>
      </c>
      <c r="G26" s="63"/>
    </row>
    <row r="27" spans="2:11">
      <c r="B27" s="8" t="s">
        <v>16</v>
      </c>
      <c r="C27" s="9" t="s">
        <v>106</v>
      </c>
      <c r="D27" s="249">
        <v>-134832.87</v>
      </c>
      <c r="E27" s="232">
        <v>79793.66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31965.32</v>
      </c>
      <c r="E28" s="233">
        <v>104118.08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27841.98</v>
      </c>
      <c r="E29" s="234">
        <v>17144.64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4123.34</v>
      </c>
      <c r="E31" s="234">
        <v>86973.440000000002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166798.19</v>
      </c>
      <c r="E32" s="233">
        <v>24324.420000000002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149075.99</v>
      </c>
      <c r="E33" s="234">
        <v>4399.6099999999997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6043.1</v>
      </c>
      <c r="E35" s="234">
        <v>5260.43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11087.07</v>
      </c>
      <c r="E37" s="234">
        <v>11962.630000000001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592.03</v>
      </c>
      <c r="E39" s="235">
        <v>2701.75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-35979.839999999997</v>
      </c>
      <c r="E40" s="253">
        <v>97419.38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710585.52</v>
      </c>
      <c r="E41" s="246">
        <v>887798.56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2685.5521910000002</v>
      </c>
      <c r="E47" s="110">
        <v>2270.7491199999999</v>
      </c>
      <c r="G47" s="61"/>
    </row>
    <row r="48" spans="2:10">
      <c r="B48" s="136" t="s">
        <v>5</v>
      </c>
      <c r="C48" s="134" t="s">
        <v>40</v>
      </c>
      <c r="D48" s="220">
        <v>2270.7491199999999</v>
      </c>
      <c r="E48" s="110">
        <v>2502.3917999999999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328.2</v>
      </c>
      <c r="E50" s="110">
        <v>312.93</v>
      </c>
      <c r="G50" s="123"/>
    </row>
    <row r="51" spans="2:7">
      <c r="B51" s="135" t="s">
        <v>5</v>
      </c>
      <c r="C51" s="125" t="s">
        <v>109</v>
      </c>
      <c r="D51" s="220">
        <v>284.89999999999998</v>
      </c>
      <c r="E51" s="110">
        <v>312.93</v>
      </c>
      <c r="G51" s="123"/>
    </row>
    <row r="52" spans="2:7">
      <c r="B52" s="135" t="s">
        <v>7</v>
      </c>
      <c r="C52" s="125" t="s">
        <v>110</v>
      </c>
      <c r="D52" s="220">
        <v>332.42</v>
      </c>
      <c r="E52" s="110">
        <v>356.88</v>
      </c>
    </row>
    <row r="53" spans="2:7" ht="12.75" customHeight="1" thickBot="1">
      <c r="B53" s="137" t="s">
        <v>8</v>
      </c>
      <c r="C53" s="138" t="s">
        <v>40</v>
      </c>
      <c r="D53" s="219">
        <v>312.93</v>
      </c>
      <c r="E53" s="191">
        <v>354.78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887798.56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887798.56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887798.56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887798.56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887798.56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1" bottom="0.6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Arkusz89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3.140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3406.56</v>
      </c>
      <c r="E11" s="238">
        <v>8757.0399999999991</v>
      </c>
    </row>
    <row r="12" spans="2:12">
      <c r="B12" s="124" t="s">
        <v>3</v>
      </c>
      <c r="C12" s="125" t="s">
        <v>4</v>
      </c>
      <c r="D12" s="239">
        <v>3406.56</v>
      </c>
      <c r="E12" s="240">
        <v>8757.0399999999991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3406.56</v>
      </c>
      <c r="E21" s="246">
        <v>8757.0399999999991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3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  <c r="G24" s="61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  <c r="G25" s="61"/>
    </row>
    <row r="26" spans="2:11">
      <c r="B26" s="78" t="s">
        <v>14</v>
      </c>
      <c r="C26" s="79" t="s">
        <v>15</v>
      </c>
      <c r="D26" s="247">
        <v>7698.9500000000007</v>
      </c>
      <c r="E26" s="248">
        <v>3406.56</v>
      </c>
      <c r="G26" s="61"/>
    </row>
    <row r="27" spans="2:11">
      <c r="B27" s="8" t="s">
        <v>16</v>
      </c>
      <c r="C27" s="9" t="s">
        <v>106</v>
      </c>
      <c r="D27" s="249">
        <v>-2310.3099999999995</v>
      </c>
      <c r="E27" s="232">
        <v>4057.59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3892.51</v>
      </c>
      <c r="E28" s="233">
        <v>4618.5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384.36</v>
      </c>
      <c r="E29" s="234">
        <v>398.78000000000003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3508.15</v>
      </c>
      <c r="E31" s="234">
        <v>4219.72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6202.82</v>
      </c>
      <c r="E32" s="233">
        <v>560.91</v>
      </c>
      <c r="F32" s="61"/>
      <c r="G32" s="61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6115.02</v>
      </c>
      <c r="E33" s="234">
        <v>512.53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20.38</v>
      </c>
      <c r="E35" s="234">
        <v>11.26</v>
      </c>
      <c r="F35" s="61"/>
      <c r="G35" s="63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3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67.42</v>
      </c>
      <c r="E37" s="234">
        <v>37.11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-1982.08</v>
      </c>
      <c r="E40" s="253">
        <v>1292.8900000000001</v>
      </c>
      <c r="G40" s="63"/>
    </row>
    <row r="41" spans="2:10" ht="13.5" thickBot="1">
      <c r="B41" s="82" t="s">
        <v>36</v>
      </c>
      <c r="C41" s="83" t="s">
        <v>37</v>
      </c>
      <c r="D41" s="254">
        <v>3406.5600000000013</v>
      </c>
      <c r="E41" s="246">
        <v>8757.0399999999991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38.899284999999999</v>
      </c>
      <c r="E47" s="110">
        <v>20.644590000000001</v>
      </c>
      <c r="G47" s="61"/>
      <c r="H47" s="115"/>
    </row>
    <row r="48" spans="2:10">
      <c r="B48" s="136" t="s">
        <v>5</v>
      </c>
      <c r="C48" s="134" t="s">
        <v>40</v>
      </c>
      <c r="D48" s="220">
        <v>20.644590000000001</v>
      </c>
      <c r="E48" s="110">
        <v>38.966920000000002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197.92</v>
      </c>
      <c r="E50" s="110">
        <v>165.01</v>
      </c>
      <c r="G50" s="123"/>
    </row>
    <row r="51" spans="2:7">
      <c r="B51" s="135" t="s">
        <v>5</v>
      </c>
      <c r="C51" s="125" t="s">
        <v>109</v>
      </c>
      <c r="D51" s="220">
        <v>134.32</v>
      </c>
      <c r="E51" s="110">
        <v>164.91</v>
      </c>
      <c r="G51" s="123"/>
    </row>
    <row r="52" spans="2:7">
      <c r="B52" s="135" t="s">
        <v>7</v>
      </c>
      <c r="C52" s="125" t="s">
        <v>110</v>
      </c>
      <c r="D52" s="220">
        <v>206.17000000000002</v>
      </c>
      <c r="E52" s="110">
        <v>226.62</v>
      </c>
    </row>
    <row r="53" spans="2:7" ht="13.5" customHeight="1" thickBot="1">
      <c r="B53" s="137" t="s">
        <v>8</v>
      </c>
      <c r="C53" s="138" t="s">
        <v>40</v>
      </c>
      <c r="D53" s="219">
        <v>165.01</v>
      </c>
      <c r="E53" s="191">
        <v>224.73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8757.0399999999991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8757.0399999999991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8757.0399999999991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8757.0399999999991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8757.0399999999991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3" right="0.75" top="0.53" bottom="0.56000000000000005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Arkusz90"/>
  <dimension ref="A1:L95"/>
  <sheetViews>
    <sheetView zoomScale="80" zoomScaleNormal="80" workbookViewId="0">
      <selection activeCell="E87" sqref="E87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20069.48</v>
      </c>
      <c r="E11" s="238">
        <v>0</v>
      </c>
    </row>
    <row r="12" spans="2:12">
      <c r="B12" s="124" t="s">
        <v>3</v>
      </c>
      <c r="C12" s="125" t="s">
        <v>4</v>
      </c>
      <c r="D12" s="239">
        <v>20069.48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20069.48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5.75">
      <c r="B23" s="350"/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23820.28</v>
      </c>
      <c r="E26" s="164">
        <v>20069.48</v>
      </c>
      <c r="G26" s="63"/>
    </row>
    <row r="27" spans="2:11">
      <c r="B27" s="8" t="s">
        <v>16</v>
      </c>
      <c r="C27" s="9" t="s">
        <v>106</v>
      </c>
      <c r="D27" s="249">
        <v>-319.01</v>
      </c>
      <c r="E27" s="232">
        <v>-25273.47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319.01</v>
      </c>
      <c r="E32" s="233">
        <v>25273.47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662.89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42.39</v>
      </c>
      <c r="E35" s="234">
        <v>34.08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276.62</v>
      </c>
      <c r="E37" s="234">
        <v>218.51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24357.99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-3431.79</v>
      </c>
      <c r="E40" s="253">
        <v>5203.9899999999989</v>
      </c>
      <c r="G40" s="63"/>
      <c r="H40" s="182"/>
    </row>
    <row r="41" spans="2:10" ht="13.5" thickBot="1">
      <c r="B41" s="82" t="s">
        <v>36</v>
      </c>
      <c r="C41" s="83" t="s">
        <v>37</v>
      </c>
      <c r="D41" s="218">
        <v>20069.48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81.11242</v>
      </c>
      <c r="E47" s="110">
        <v>79.834059999999994</v>
      </c>
      <c r="G47" s="61"/>
    </row>
    <row r="48" spans="2:10">
      <c r="B48" s="136" t="s">
        <v>5</v>
      </c>
      <c r="C48" s="134" t="s">
        <v>40</v>
      </c>
      <c r="D48" s="220">
        <v>79.834059999999994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293.67</v>
      </c>
      <c r="E50" s="110">
        <v>251.39</v>
      </c>
      <c r="G50" s="123"/>
    </row>
    <row r="51" spans="2:7">
      <c r="B51" s="135" t="s">
        <v>5</v>
      </c>
      <c r="C51" s="125" t="s">
        <v>109</v>
      </c>
      <c r="D51" s="220">
        <v>219.23</v>
      </c>
      <c r="E51" s="110">
        <v>251.39</v>
      </c>
      <c r="G51" s="123"/>
    </row>
    <row r="52" spans="2:7">
      <c r="B52" s="135" t="s">
        <v>7</v>
      </c>
      <c r="C52" s="125" t="s">
        <v>110</v>
      </c>
      <c r="D52" s="220">
        <v>307.45</v>
      </c>
      <c r="E52" s="110">
        <v>319.36</v>
      </c>
    </row>
    <row r="53" spans="2:7" ht="14.25" customHeight="1" thickBot="1">
      <c r="B53" s="137" t="s">
        <v>8</v>
      </c>
      <c r="C53" s="138" t="s">
        <v>40</v>
      </c>
      <c r="D53" s="219">
        <v>251.39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Arkusz9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2449964.0099999998</v>
      </c>
      <c r="E11" s="238">
        <v>2252199.1399999997</v>
      </c>
    </row>
    <row r="12" spans="2:12">
      <c r="B12" s="124" t="s">
        <v>3</v>
      </c>
      <c r="C12" s="125" t="s">
        <v>4</v>
      </c>
      <c r="D12" s="239">
        <v>2449964.0099999998</v>
      </c>
      <c r="E12" s="240">
        <v>2252199.1399999997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2449964.0099999998</v>
      </c>
      <c r="E21" s="246">
        <v>2252199.1399999997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3186802.69</v>
      </c>
      <c r="E26" s="248">
        <v>2449964.0099999998</v>
      </c>
      <c r="G26" s="63"/>
    </row>
    <row r="27" spans="2:11">
      <c r="B27" s="8" t="s">
        <v>16</v>
      </c>
      <c r="C27" s="9" t="s">
        <v>106</v>
      </c>
      <c r="D27" s="249">
        <v>-646854.36</v>
      </c>
      <c r="E27" s="232">
        <v>-499174.32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106864.46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106864.46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646854.36</v>
      </c>
      <c r="E32" s="233">
        <v>606038.78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583713.03</v>
      </c>
      <c r="E33" s="234">
        <v>563036.92000000004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18166.330000000002</v>
      </c>
      <c r="E35" s="234">
        <v>7222.26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44975</v>
      </c>
      <c r="E37" s="234">
        <v>35779.599999999999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-89984.320000000007</v>
      </c>
      <c r="E40" s="253">
        <v>301409.45</v>
      </c>
      <c r="G40" s="63"/>
    </row>
    <row r="41" spans="2:10" ht="13.5" thickBot="1">
      <c r="B41" s="82" t="s">
        <v>36</v>
      </c>
      <c r="C41" s="83" t="s">
        <v>37</v>
      </c>
      <c r="D41" s="254">
        <v>2449964.0100000002</v>
      </c>
      <c r="E41" s="246">
        <v>2252199.1399999997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15349.20861</v>
      </c>
      <c r="E47" s="110">
        <v>11963.299059999999</v>
      </c>
      <c r="G47" s="61"/>
    </row>
    <row r="48" spans="2:10">
      <c r="B48" s="136" t="s">
        <v>5</v>
      </c>
      <c r="C48" s="134" t="s">
        <v>40</v>
      </c>
      <c r="D48" s="220">
        <v>11963.299059999999</v>
      </c>
      <c r="E48" s="110">
        <v>9666.0907299999999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207.62</v>
      </c>
      <c r="E50" s="110">
        <v>204.79</v>
      </c>
      <c r="G50" s="123"/>
    </row>
    <row r="51" spans="2:7">
      <c r="B51" s="135" t="s">
        <v>5</v>
      </c>
      <c r="C51" s="125" t="s">
        <v>109</v>
      </c>
      <c r="D51" s="220">
        <v>184.18</v>
      </c>
      <c r="E51" s="110">
        <v>204.79</v>
      </c>
      <c r="G51" s="123"/>
    </row>
    <row r="52" spans="2:7">
      <c r="B52" s="135" t="s">
        <v>7</v>
      </c>
      <c r="C52" s="125" t="s">
        <v>110</v>
      </c>
      <c r="D52" s="220">
        <v>213.91</v>
      </c>
      <c r="E52" s="110">
        <v>233.23000000000002</v>
      </c>
    </row>
    <row r="53" spans="2:7" ht="12.75" customHeight="1" thickBot="1">
      <c r="B53" s="137" t="s">
        <v>8</v>
      </c>
      <c r="C53" s="138" t="s">
        <v>40</v>
      </c>
      <c r="D53" s="219">
        <v>204.79</v>
      </c>
      <c r="E53" s="191">
        <v>233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2252199.1399999997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2252199.1399999997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2252199.1399999997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2252199.1399999997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2252199.1399999997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Arkusz9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1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2832496.55</v>
      </c>
      <c r="E11" s="238">
        <v>3029824.7899999996</v>
      </c>
    </row>
    <row r="12" spans="2:12">
      <c r="B12" s="124" t="s">
        <v>3</v>
      </c>
      <c r="C12" s="125" t="s">
        <v>4</v>
      </c>
      <c r="D12" s="239">
        <v>2832496.55</v>
      </c>
      <c r="E12" s="240">
        <v>3029824.7899999996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2832496.55</v>
      </c>
      <c r="E21" s="246">
        <v>3029824.7899999996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3650897.28</v>
      </c>
      <c r="E26" s="164">
        <v>2832496.55</v>
      </c>
      <c r="G26" s="63"/>
    </row>
    <row r="27" spans="2:11">
      <c r="B27" s="8" t="s">
        <v>16</v>
      </c>
      <c r="C27" s="9" t="s">
        <v>106</v>
      </c>
      <c r="D27" s="249">
        <v>-459815.73</v>
      </c>
      <c r="E27" s="232">
        <v>-106973.68000000001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100367.78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100367.78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560183.51</v>
      </c>
      <c r="E32" s="233">
        <v>106973.68000000001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367672.2</v>
      </c>
      <c r="E33" s="234">
        <v>48476.85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112542.48</v>
      </c>
      <c r="E34" s="234">
        <v>550.79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29104.04</v>
      </c>
      <c r="E35" s="234">
        <v>11890.83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50864.79</v>
      </c>
      <c r="E37" s="234">
        <v>46055.21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-358585</v>
      </c>
      <c r="E40" s="253">
        <v>304301.92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2832496.55</v>
      </c>
      <c r="E41" s="109">
        <v>3029824.7899999996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18151.928021</v>
      </c>
      <c r="E47" s="110">
        <v>15543.524950000001</v>
      </c>
      <c r="G47" s="61"/>
    </row>
    <row r="48" spans="2:10">
      <c r="B48" s="136" t="s">
        <v>5</v>
      </c>
      <c r="C48" s="134" t="s">
        <v>40</v>
      </c>
      <c r="D48" s="220">
        <v>15543.524950000001</v>
      </c>
      <c r="E48" s="110">
        <v>14981.33304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201.13</v>
      </c>
      <c r="E50" s="110">
        <v>182.23</v>
      </c>
      <c r="G50" s="123"/>
    </row>
    <row r="51" spans="2:7">
      <c r="B51" s="135" t="s">
        <v>5</v>
      </c>
      <c r="C51" s="125" t="s">
        <v>109</v>
      </c>
      <c r="D51" s="220">
        <v>170.07</v>
      </c>
      <c r="E51" s="110">
        <v>181.33</v>
      </c>
      <c r="G51" s="123"/>
    </row>
    <row r="52" spans="2:7">
      <c r="B52" s="135" t="s">
        <v>7</v>
      </c>
      <c r="C52" s="125" t="s">
        <v>110</v>
      </c>
      <c r="D52" s="220">
        <v>201.13</v>
      </c>
      <c r="E52" s="110">
        <v>202.24</v>
      </c>
    </row>
    <row r="53" spans="2:7" ht="13.5" customHeight="1" thickBot="1">
      <c r="B53" s="137" t="s">
        <v>8</v>
      </c>
      <c r="C53" s="138" t="s">
        <v>40</v>
      </c>
      <c r="D53" s="219">
        <v>182.23</v>
      </c>
      <c r="E53" s="191">
        <v>202.24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3029824.7899999996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3029824.7899999996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3029824.7899999996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3029824.7899999996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3029824.7899999996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7109375" customWidth="1"/>
    <col min="9" max="9" width="13.28515625" customWidth="1"/>
    <col min="10" max="10" width="14.140625" customWidth="1"/>
    <col min="11" max="11" width="15.85546875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  <c r="I4" s="61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94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  <c r="G10" s="61"/>
      <c r="I10" s="61"/>
    </row>
    <row r="11" spans="2:12">
      <c r="B11" s="73" t="s">
        <v>2</v>
      </c>
      <c r="C11" s="21" t="s">
        <v>104</v>
      </c>
      <c r="D11" s="237">
        <v>88220569.75</v>
      </c>
      <c r="E11" s="238">
        <f>SUM(E12:E14)</f>
        <v>90780259.760000005</v>
      </c>
      <c r="I11" s="61"/>
    </row>
    <row r="12" spans="2:12">
      <c r="B12" s="124" t="s">
        <v>3</v>
      </c>
      <c r="C12" s="169" t="s">
        <v>4</v>
      </c>
      <c r="D12" s="239">
        <v>87859624.079999998</v>
      </c>
      <c r="E12" s="240">
        <v>90711207.180000007</v>
      </c>
      <c r="I12" s="61"/>
    </row>
    <row r="13" spans="2:12">
      <c r="B13" s="124" t="s">
        <v>5</v>
      </c>
      <c r="C13" s="169" t="s">
        <v>6</v>
      </c>
      <c r="D13" s="241">
        <v>289305.27</v>
      </c>
      <c r="E13" s="301">
        <v>41.69</v>
      </c>
      <c r="I13" s="61"/>
    </row>
    <row r="14" spans="2:12">
      <c r="B14" s="124" t="s">
        <v>7</v>
      </c>
      <c r="C14" s="169" t="s">
        <v>9</v>
      </c>
      <c r="D14" s="241">
        <v>71640.399999999994</v>
      </c>
      <c r="E14" s="301">
        <f>E15</f>
        <v>69010.890000000014</v>
      </c>
      <c r="G14" s="61"/>
      <c r="I14" s="61"/>
    </row>
    <row r="15" spans="2:12">
      <c r="B15" s="124" t="s">
        <v>101</v>
      </c>
      <c r="C15" s="169" t="s">
        <v>10</v>
      </c>
      <c r="D15" s="241">
        <v>71640.399999999994</v>
      </c>
      <c r="E15" s="301">
        <v>69010.890000000014</v>
      </c>
      <c r="I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</row>
    <row r="17" spans="2:11">
      <c r="B17" s="8" t="s">
        <v>12</v>
      </c>
      <c r="C17" s="146" t="s">
        <v>64</v>
      </c>
      <c r="D17" s="243">
        <v>161280.97</v>
      </c>
      <c r="E17" s="303">
        <f>E18</f>
        <v>115779.21</v>
      </c>
    </row>
    <row r="18" spans="2:11">
      <c r="B18" s="124" t="s">
        <v>3</v>
      </c>
      <c r="C18" s="169" t="s">
        <v>10</v>
      </c>
      <c r="D18" s="242">
        <v>161280.97</v>
      </c>
      <c r="E18" s="302">
        <v>115779.21</v>
      </c>
    </row>
    <row r="19" spans="2:11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1" ht="13.5" thickBot="1">
      <c r="B21" s="357" t="s">
        <v>105</v>
      </c>
      <c r="C21" s="358"/>
      <c r="D21" s="245">
        <v>88059288.780000001</v>
      </c>
      <c r="E21" s="246">
        <f>E11-E17</f>
        <v>90664480.550000012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  <c r="K23" s="123"/>
    </row>
    <row r="24" spans="2:11" ht="17.2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85246393.129999995</v>
      </c>
      <c r="E26" s="248">
        <v>88059288.780000001</v>
      </c>
      <c r="G26" s="63"/>
    </row>
    <row r="27" spans="2:11">
      <c r="B27" s="8" t="s">
        <v>16</v>
      </c>
      <c r="C27" s="9" t="s">
        <v>106</v>
      </c>
      <c r="D27" s="249">
        <v>-399923.16000000387</v>
      </c>
      <c r="E27" s="232">
        <v>-4585350.75</v>
      </c>
      <c r="F27" s="61"/>
      <c r="G27" s="112"/>
      <c r="H27" s="172"/>
      <c r="I27" s="172"/>
    </row>
    <row r="28" spans="2:11">
      <c r="B28" s="8" t="s">
        <v>17</v>
      </c>
      <c r="C28" s="9" t="s">
        <v>18</v>
      </c>
      <c r="D28" s="249">
        <v>13791122.079999998</v>
      </c>
      <c r="E28" s="233">
        <v>13408804.949999999</v>
      </c>
      <c r="F28" s="61"/>
      <c r="G28" s="112"/>
      <c r="H28" s="172"/>
      <c r="I28" s="172"/>
    </row>
    <row r="29" spans="2:11">
      <c r="B29" s="132" t="s">
        <v>3</v>
      </c>
      <c r="C29" s="125" t="s">
        <v>19</v>
      </c>
      <c r="D29" s="250">
        <v>12749893.789999999</v>
      </c>
      <c r="E29" s="234">
        <v>12282224.6</v>
      </c>
      <c r="F29" s="61"/>
      <c r="G29" s="112"/>
      <c r="H29" s="172"/>
      <c r="I29" s="172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</row>
    <row r="31" spans="2:11">
      <c r="B31" s="132" t="s">
        <v>7</v>
      </c>
      <c r="C31" s="125" t="s">
        <v>21</v>
      </c>
      <c r="D31" s="250">
        <v>1041228.29</v>
      </c>
      <c r="E31" s="234">
        <v>1126580.3500000001</v>
      </c>
      <c r="F31" s="61"/>
      <c r="G31" s="112"/>
      <c r="H31" s="172"/>
      <c r="I31" s="172"/>
    </row>
    <row r="32" spans="2:11">
      <c r="B32" s="75" t="s">
        <v>22</v>
      </c>
      <c r="C32" s="10" t="s">
        <v>23</v>
      </c>
      <c r="D32" s="249">
        <v>14191045.240000002</v>
      </c>
      <c r="E32" s="233">
        <v>17994155.699999999</v>
      </c>
      <c r="F32" s="61"/>
      <c r="G32" s="112"/>
      <c r="H32" s="172"/>
      <c r="I32" s="172"/>
    </row>
    <row r="33" spans="2:10">
      <c r="B33" s="132" t="s">
        <v>3</v>
      </c>
      <c r="C33" s="125" t="s">
        <v>24</v>
      </c>
      <c r="D33" s="250">
        <v>9942967.8900000006</v>
      </c>
      <c r="E33" s="234">
        <v>12927964.300000001</v>
      </c>
      <c r="F33" s="61"/>
      <c r="G33" s="112"/>
      <c r="H33" s="172"/>
      <c r="I33" s="172"/>
    </row>
    <row r="34" spans="2:10">
      <c r="B34" s="132" t="s">
        <v>5</v>
      </c>
      <c r="C34" s="125" t="s">
        <v>25</v>
      </c>
      <c r="D34" s="250">
        <v>2216018.66</v>
      </c>
      <c r="E34" s="234">
        <v>2631375.98</v>
      </c>
      <c r="F34" s="61"/>
      <c r="G34" s="112"/>
      <c r="H34" s="172"/>
      <c r="I34" s="172"/>
    </row>
    <row r="35" spans="2:10">
      <c r="B35" s="132" t="s">
        <v>7</v>
      </c>
      <c r="C35" s="125" t="s">
        <v>26</v>
      </c>
      <c r="D35" s="250">
        <v>1622622.48</v>
      </c>
      <c r="E35" s="234">
        <v>1622363.53</v>
      </c>
      <c r="F35" s="61"/>
      <c r="G35" s="112"/>
      <c r="H35" s="172"/>
      <c r="I35" s="17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</row>
    <row r="39" spans="2:10">
      <c r="B39" s="133" t="s">
        <v>32</v>
      </c>
      <c r="C39" s="134" t="s">
        <v>33</v>
      </c>
      <c r="D39" s="251">
        <v>409436.21</v>
      </c>
      <c r="E39" s="235">
        <v>812451.89</v>
      </c>
      <c r="F39" s="61"/>
      <c r="G39" s="112"/>
      <c r="H39" s="172"/>
      <c r="I39" s="172"/>
    </row>
    <row r="40" spans="2:10" ht="13.5" thickBot="1">
      <c r="B40" s="80" t="s">
        <v>34</v>
      </c>
      <c r="C40" s="81" t="s">
        <v>35</v>
      </c>
      <c r="D40" s="252">
        <v>3212818.81</v>
      </c>
      <c r="E40" s="253">
        <v>7190542.5199999996</v>
      </c>
      <c r="G40" s="63"/>
    </row>
    <row r="41" spans="2:10" ht="13.5" thickBot="1">
      <c r="B41" s="82" t="s">
        <v>36</v>
      </c>
      <c r="C41" s="83" t="s">
        <v>37</v>
      </c>
      <c r="D41" s="254">
        <v>88059288.780000001</v>
      </c>
      <c r="E41" s="246">
        <v>90664480.549999997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7626761.6675000004</v>
      </c>
      <c r="E47" s="204">
        <v>7595743.8795999996</v>
      </c>
      <c r="G47" s="141"/>
    </row>
    <row r="48" spans="2:10">
      <c r="B48" s="136" t="s">
        <v>5</v>
      </c>
      <c r="C48" s="134" t="s">
        <v>40</v>
      </c>
      <c r="D48" s="220">
        <v>7595743.8795999996</v>
      </c>
      <c r="E48" s="319">
        <v>7207892.8767341105</v>
      </c>
      <c r="G48" s="143"/>
      <c r="I48" s="143"/>
      <c r="J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11.177300000000001</v>
      </c>
      <c r="E50" s="203">
        <v>11.5932</v>
      </c>
      <c r="G50" s="151"/>
    </row>
    <row r="51" spans="2:7">
      <c r="B51" s="135" t="s">
        <v>5</v>
      </c>
      <c r="C51" s="125" t="s">
        <v>109</v>
      </c>
      <c r="D51" s="220">
        <v>10.9986</v>
      </c>
      <c r="E51" s="203">
        <v>11.593200000000001</v>
      </c>
      <c r="G51" s="123"/>
    </row>
    <row r="52" spans="2:7" ht="12.75" customHeight="1">
      <c r="B52" s="135" t="s">
        <v>7</v>
      </c>
      <c r="C52" s="125" t="s">
        <v>110</v>
      </c>
      <c r="D52" s="220">
        <v>11.6013</v>
      </c>
      <c r="E52" s="203">
        <v>12.581200000000001</v>
      </c>
    </row>
    <row r="53" spans="2:7" ht="13.5" thickBot="1">
      <c r="B53" s="137" t="s">
        <v>8</v>
      </c>
      <c r="C53" s="138" t="s">
        <v>40</v>
      </c>
      <c r="D53" s="219">
        <v>11.593200000000001</v>
      </c>
      <c r="E53" s="320">
        <v>12.5785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6.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90445255.75</v>
      </c>
      <c r="E58" s="22">
        <f>D58/E21</f>
        <v>0.99758202111047101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v>90445255.75</v>
      </c>
      <c r="E71" s="372">
        <f>E72</f>
        <v>0.99758202111047101</v>
      </c>
    </row>
    <row r="72" spans="2:5">
      <c r="B72" s="369" t="s">
        <v>261</v>
      </c>
      <c r="C72" s="370" t="s">
        <v>262</v>
      </c>
      <c r="D72" s="371">
        <v>90445255.75</v>
      </c>
      <c r="E72" s="372">
        <f>D72/E21</f>
        <v>0.99758202111047101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265951.43</v>
      </c>
      <c r="E87" s="377">
        <f>D87/E21</f>
        <v>2.9333585587944999E-3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41.69</v>
      </c>
      <c r="E89" s="306">
        <f>D89/E21</f>
        <v>4.5982726363284715E-7</v>
      </c>
    </row>
    <row r="90" spans="2:5">
      <c r="B90" s="107" t="s">
        <v>59</v>
      </c>
      <c r="C90" s="97" t="s">
        <v>62</v>
      </c>
      <c r="D90" s="98">
        <v>69010.890000000014</v>
      </c>
      <c r="E90" s="99">
        <f>D90/E21</f>
        <v>7.6116787501960721E-4</v>
      </c>
    </row>
    <row r="91" spans="2:5">
      <c r="B91" s="108" t="s">
        <v>61</v>
      </c>
      <c r="C91" s="15" t="s">
        <v>64</v>
      </c>
      <c r="D91" s="16">
        <v>115779.21</v>
      </c>
      <c r="E91" s="17">
        <f>D91/E21</f>
        <v>1.2770073715488793E-3</v>
      </c>
    </row>
    <row r="92" spans="2:5">
      <c r="B92" s="380" t="s">
        <v>63</v>
      </c>
      <c r="C92" s="381" t="s">
        <v>65</v>
      </c>
      <c r="D92" s="382">
        <f>D58+D89+D90-D91+D87</f>
        <v>90664480.550000012</v>
      </c>
      <c r="E92" s="306">
        <f>E58+E89+E90-E91+E87</f>
        <v>0.99999999999999978</v>
      </c>
    </row>
    <row r="93" spans="2:5">
      <c r="B93" s="375" t="s">
        <v>3</v>
      </c>
      <c r="C93" s="376" t="s">
        <v>66</v>
      </c>
      <c r="D93" s="168">
        <f>D92</f>
        <v>90664480.550000012</v>
      </c>
      <c r="E93" s="377">
        <f>E92</f>
        <v>0.99999999999999978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" right="0.75" top="0.61" bottom="0.55000000000000004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Arkusz9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106" t="s">
        <v>104</v>
      </c>
      <c r="D11" s="237">
        <v>2973611.8</v>
      </c>
      <c r="E11" s="238">
        <v>3757708.1899999995</v>
      </c>
    </row>
    <row r="12" spans="2:12">
      <c r="B12" s="124" t="s">
        <v>3</v>
      </c>
      <c r="C12" s="125" t="s">
        <v>4</v>
      </c>
      <c r="D12" s="239">
        <v>2973611.8</v>
      </c>
      <c r="E12" s="240">
        <v>3757708.1899999995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2973611.8</v>
      </c>
      <c r="E21" s="246">
        <v>3757708.1899999995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/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3440587.31</v>
      </c>
      <c r="E26" s="164">
        <v>2973611.8</v>
      </c>
      <c r="G26" s="63"/>
      <c r="H26" s="167"/>
    </row>
    <row r="27" spans="2:11">
      <c r="B27" s="8" t="s">
        <v>16</v>
      </c>
      <c r="C27" s="9" t="s">
        <v>106</v>
      </c>
      <c r="D27" s="249">
        <v>-593998.43999999994</v>
      </c>
      <c r="E27" s="232">
        <v>394594.97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17.649999999999999</v>
      </c>
      <c r="E28" s="233">
        <v>488877.62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17.649999999999999</v>
      </c>
      <c r="E31" s="234">
        <v>488877.62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594016.09</v>
      </c>
      <c r="E32" s="233">
        <v>94282.65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540134.54</v>
      </c>
      <c r="E33" s="234">
        <v>39020.559999999998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1268.5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2050.9499999999998</v>
      </c>
      <c r="E35" s="234">
        <v>2620.29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51830.6</v>
      </c>
      <c r="E37" s="234">
        <v>51370.42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2.88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127022.93</v>
      </c>
      <c r="E40" s="253">
        <v>389501.42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2973611.8000000003</v>
      </c>
      <c r="E41" s="109">
        <v>3757708.1899999995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11449.54178</v>
      </c>
      <c r="E47" s="110">
        <v>9499.1432299999997</v>
      </c>
      <c r="G47" s="61"/>
      <c r="H47" s="115"/>
    </row>
    <row r="48" spans="2:10">
      <c r="B48" s="136" t="s">
        <v>5</v>
      </c>
      <c r="C48" s="134" t="s">
        <v>40</v>
      </c>
      <c r="D48" s="220">
        <v>9499.1432299999997</v>
      </c>
      <c r="E48" s="110">
        <v>10654.72436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300.5</v>
      </c>
      <c r="E50" s="110">
        <v>313.04000000000002</v>
      </c>
      <c r="G50" s="123"/>
    </row>
    <row r="51" spans="2:7">
      <c r="B51" s="135" t="s">
        <v>5</v>
      </c>
      <c r="C51" s="125" t="s">
        <v>109</v>
      </c>
      <c r="D51" s="220">
        <v>286.39</v>
      </c>
      <c r="E51" s="110">
        <v>312.99</v>
      </c>
      <c r="G51" s="123"/>
    </row>
    <row r="52" spans="2:7">
      <c r="B52" s="135" t="s">
        <v>7</v>
      </c>
      <c r="C52" s="125" t="s">
        <v>110</v>
      </c>
      <c r="D52" s="220">
        <v>327.58</v>
      </c>
      <c r="E52" s="110">
        <v>352.68</v>
      </c>
    </row>
    <row r="53" spans="2:7" ht="13.5" customHeight="1" thickBot="1">
      <c r="B53" s="137" t="s">
        <v>8</v>
      </c>
      <c r="C53" s="138" t="s">
        <v>40</v>
      </c>
      <c r="D53" s="219">
        <v>313.04000000000002</v>
      </c>
      <c r="E53" s="191">
        <v>352.68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3757708.1899999995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3757708.1899999995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3757708.1899999995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3757708.1899999995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3757708.1899999995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Arkusz94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bestFit="1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872731.07</v>
      </c>
      <c r="E11" s="238">
        <v>738457.47</v>
      </c>
    </row>
    <row r="12" spans="2:12">
      <c r="B12" s="124" t="s">
        <v>3</v>
      </c>
      <c r="C12" s="125" t="s">
        <v>4</v>
      </c>
      <c r="D12" s="239">
        <v>872731.07</v>
      </c>
      <c r="E12" s="240">
        <v>738457.47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872731.07</v>
      </c>
      <c r="E21" s="246">
        <v>738457.47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870489.85</v>
      </c>
      <c r="E26" s="248">
        <v>872731.07</v>
      </c>
      <c r="G26" s="63"/>
    </row>
    <row r="27" spans="2:11">
      <c r="B27" s="8" t="s">
        <v>16</v>
      </c>
      <c r="C27" s="9" t="s">
        <v>106</v>
      </c>
      <c r="D27" s="249">
        <v>-56269.68</v>
      </c>
      <c r="E27" s="232">
        <v>-305888.42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8.75</v>
      </c>
      <c r="E28" s="233">
        <v>0.03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8.75</v>
      </c>
      <c r="E31" s="234">
        <v>0.03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56278.43</v>
      </c>
      <c r="E32" s="233">
        <v>305888.45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40881.96</v>
      </c>
      <c r="E33" s="234">
        <v>282030.33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12143.76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1682.22</v>
      </c>
      <c r="E35" s="234">
        <v>982.74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13714.25</v>
      </c>
      <c r="E37" s="234">
        <v>10731.62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58510.9</v>
      </c>
      <c r="E40" s="253">
        <v>171614.82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872731.07</v>
      </c>
      <c r="E41" s="246">
        <v>738457.47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3819.2780320000002</v>
      </c>
      <c r="E47" s="110">
        <v>3576.6201099999998</v>
      </c>
      <c r="G47" s="61"/>
      <c r="H47" s="115"/>
    </row>
    <row r="48" spans="2:10">
      <c r="B48" s="136" t="s">
        <v>5</v>
      </c>
      <c r="C48" s="134" t="s">
        <v>40</v>
      </c>
      <c r="D48" s="220">
        <v>3576.6201099999998</v>
      </c>
      <c r="E48" s="110">
        <v>2332.4620100000002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227.92</v>
      </c>
      <c r="E50" s="110">
        <v>244.01</v>
      </c>
      <c r="G50" s="123"/>
    </row>
    <row r="51" spans="2:7">
      <c r="B51" s="135" t="s">
        <v>5</v>
      </c>
      <c r="C51" s="125" t="s">
        <v>109</v>
      </c>
      <c r="D51" s="220">
        <v>209.46</v>
      </c>
      <c r="E51" s="110">
        <v>241.89000000000001</v>
      </c>
      <c r="G51" s="123"/>
    </row>
    <row r="52" spans="2:7">
      <c r="B52" s="135" t="s">
        <v>7</v>
      </c>
      <c r="C52" s="125" t="s">
        <v>110</v>
      </c>
      <c r="D52" s="220">
        <v>254.98</v>
      </c>
      <c r="E52" s="110">
        <v>316.60000000000002</v>
      </c>
    </row>
    <row r="53" spans="2:7" ht="12.75" customHeight="1" thickBot="1">
      <c r="B53" s="137" t="s">
        <v>8</v>
      </c>
      <c r="C53" s="138" t="s">
        <v>40</v>
      </c>
      <c r="D53" s="219">
        <v>244.01</v>
      </c>
      <c r="E53" s="191">
        <v>316.60000000000002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738457.47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738457.47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738457.47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738457.47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738457.47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honeticPr fontId="10" type="noConversion"/>
  <pageMargins left="0.56999999999999995" right="0.75" top="0.6" bottom="0.49" header="0.5" footer="0.5"/>
  <pageSetup paperSize="9" scale="70" orientation="portrait" r:id="rId1"/>
  <headerFooter alignWithMargins="0">
    <oddHeader>&amp;C&amp;"Calibri"&amp;10&amp;K000000Confidential&amp;1#</oddHead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Arkusz95"/>
  <dimension ref="A1:L95"/>
  <sheetViews>
    <sheetView zoomScale="80" zoomScaleNormal="80" workbookViewId="0">
      <selection activeCell="E86" sqref="E86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227991.5</v>
      </c>
      <c r="E11" s="238">
        <v>0</v>
      </c>
    </row>
    <row r="12" spans="2:12">
      <c r="B12" s="124" t="s">
        <v>3</v>
      </c>
      <c r="C12" s="125" t="s">
        <v>4</v>
      </c>
      <c r="D12" s="239">
        <v>227991.5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227991.5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200642.45</v>
      </c>
      <c r="E26" s="164">
        <v>227991.5</v>
      </c>
      <c r="G26" s="63"/>
    </row>
    <row r="27" spans="2:11">
      <c r="B27" s="8" t="s">
        <v>16</v>
      </c>
      <c r="C27" s="9" t="s">
        <v>106</v>
      </c>
      <c r="D27" s="249">
        <v>-3804.05</v>
      </c>
      <c r="E27" s="232">
        <v>-207014.23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3804.05</v>
      </c>
      <c r="E32" s="233">
        <v>207014.23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205138.29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3804.05</v>
      </c>
      <c r="E37" s="234">
        <v>1875.94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31153.1</v>
      </c>
      <c r="E40" s="253">
        <v>-20977.27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227991.50000000003</v>
      </c>
      <c r="E41" s="246">
        <v>0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999.31493</v>
      </c>
      <c r="E47" s="110">
        <v>983.44259999999997</v>
      </c>
      <c r="G47" s="61"/>
    </row>
    <row r="48" spans="2:10">
      <c r="B48" s="136" t="s">
        <v>5</v>
      </c>
      <c r="C48" s="134" t="s">
        <v>40</v>
      </c>
      <c r="D48" s="220">
        <v>983.44259999999997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200.78</v>
      </c>
      <c r="E50" s="110">
        <v>231.83</v>
      </c>
      <c r="G50" s="123"/>
    </row>
    <row r="51" spans="2:7">
      <c r="B51" s="135" t="s">
        <v>5</v>
      </c>
      <c r="C51" s="125" t="s">
        <v>109</v>
      </c>
      <c r="D51" s="220">
        <v>200.78</v>
      </c>
      <c r="E51" s="110">
        <v>204.27</v>
      </c>
      <c r="G51" s="123"/>
    </row>
    <row r="52" spans="2:7">
      <c r="B52" s="135" t="s">
        <v>7</v>
      </c>
      <c r="C52" s="125" t="s">
        <v>110</v>
      </c>
      <c r="D52" s="220">
        <v>275.86</v>
      </c>
      <c r="E52" s="110">
        <v>231.8</v>
      </c>
    </row>
    <row r="53" spans="2:7" ht="13.5" customHeight="1" thickBot="1">
      <c r="B53" s="137" t="s">
        <v>8</v>
      </c>
      <c r="C53" s="138" t="s">
        <v>40</v>
      </c>
      <c r="D53" s="219">
        <v>231.83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 codeName="Arkusz96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241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2300523.25</v>
      </c>
      <c r="E11" s="238">
        <v>2431251.9900000002</v>
      </c>
    </row>
    <row r="12" spans="2:12">
      <c r="B12" s="124" t="s">
        <v>3</v>
      </c>
      <c r="C12" s="125" t="s">
        <v>4</v>
      </c>
      <c r="D12" s="239">
        <v>2300523.25</v>
      </c>
      <c r="E12" s="240">
        <v>2431251.9900000002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2300523.25</v>
      </c>
      <c r="E21" s="246">
        <v>2431251.9900000002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2610659.35</v>
      </c>
      <c r="E26" s="248">
        <v>2300523.25</v>
      </c>
      <c r="G26" s="63"/>
    </row>
    <row r="27" spans="2:11">
      <c r="B27" s="8" t="s">
        <v>16</v>
      </c>
      <c r="C27" s="9" t="s">
        <v>106</v>
      </c>
      <c r="D27" s="249">
        <v>-38566.379999999997</v>
      </c>
      <c r="E27" s="232">
        <v>-142603.75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1.04</v>
      </c>
      <c r="E28" s="233">
        <v>15.4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1.04</v>
      </c>
      <c r="E31" s="234">
        <v>15.4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38567.42</v>
      </c>
      <c r="E32" s="233">
        <v>142619.15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103081.86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1554.79</v>
      </c>
      <c r="E35" s="234">
        <v>1490.55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37012.629999999997</v>
      </c>
      <c r="E37" s="234">
        <v>38046.730000000003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0.01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-271569.71999999997</v>
      </c>
      <c r="E40" s="253">
        <v>273332.49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2300523.25</v>
      </c>
      <c r="E41" s="246">
        <v>2431251.9900000002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31340.448410000001</v>
      </c>
      <c r="E47" s="110">
        <v>30821.586960000001</v>
      </c>
      <c r="G47" s="61"/>
    </row>
    <row r="48" spans="2:10">
      <c r="B48" s="136" t="s">
        <v>5</v>
      </c>
      <c r="C48" s="134" t="s">
        <v>40</v>
      </c>
      <c r="D48" s="220">
        <v>30821.586960000001</v>
      </c>
      <c r="E48" s="110">
        <v>29022.943630000002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83.3</v>
      </c>
      <c r="E50" s="110">
        <v>74.64</v>
      </c>
      <c r="G50" s="123"/>
    </row>
    <row r="51" spans="2:7">
      <c r="B51" s="135" t="s">
        <v>5</v>
      </c>
      <c r="C51" s="125" t="s">
        <v>109</v>
      </c>
      <c r="D51" s="220">
        <v>67.66</v>
      </c>
      <c r="E51" s="110">
        <v>74.59</v>
      </c>
      <c r="G51" s="123"/>
    </row>
    <row r="52" spans="2:7">
      <c r="B52" s="135" t="s">
        <v>7</v>
      </c>
      <c r="C52" s="125" t="s">
        <v>110</v>
      </c>
      <c r="D52" s="220">
        <v>84.51</v>
      </c>
      <c r="E52" s="110">
        <v>83.820000000000007</v>
      </c>
    </row>
    <row r="53" spans="2:7" ht="12.75" customHeight="1" thickBot="1">
      <c r="B53" s="137" t="s">
        <v>8</v>
      </c>
      <c r="C53" s="138" t="s">
        <v>40</v>
      </c>
      <c r="D53" s="219">
        <v>74.64</v>
      </c>
      <c r="E53" s="191">
        <v>83.77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2431251.9900000002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2431251.9900000002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2431251.9900000002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2431251.9900000002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2431251.9900000002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 codeName="Arkusz97"/>
  <dimension ref="A1:L95"/>
  <sheetViews>
    <sheetView zoomScale="80" zoomScaleNormal="80" workbookViewId="0">
      <selection activeCell="E91" sqref="E91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710937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239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129334.01</v>
      </c>
      <c r="E11" s="238">
        <v>0</v>
      </c>
    </row>
    <row r="12" spans="2:12">
      <c r="B12" s="124" t="s">
        <v>3</v>
      </c>
      <c r="C12" s="125" t="s">
        <v>4</v>
      </c>
      <c r="D12" s="239">
        <v>129334.01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129334.01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169184.49</v>
      </c>
      <c r="E26" s="248">
        <v>129334.01</v>
      </c>
      <c r="G26" s="63"/>
    </row>
    <row r="27" spans="2:11">
      <c r="B27" s="8" t="s">
        <v>16</v>
      </c>
      <c r="C27" s="9" t="s">
        <v>106</v>
      </c>
      <c r="D27" s="249">
        <v>-35662.300000000003</v>
      </c>
      <c r="E27" s="232">
        <v>-143378.26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35662.300000000003</v>
      </c>
      <c r="E32" s="233">
        <v>143378.26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33317.090000000004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18.73</v>
      </c>
      <c r="E35" s="234">
        <v>0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2326.48</v>
      </c>
      <c r="E37" s="234">
        <v>1251.75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142126.51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-4188.18</v>
      </c>
      <c r="E40" s="253">
        <v>14044.25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129334.01000000001</v>
      </c>
      <c r="E41" s="246">
        <v>-1.4551915228366852E-11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628.56476999999995</v>
      </c>
      <c r="E47" s="110">
        <v>484.07069999999999</v>
      </c>
      <c r="G47" s="61"/>
    </row>
    <row r="48" spans="2:10">
      <c r="B48" s="136" t="s">
        <v>5</v>
      </c>
      <c r="C48" s="134" t="s">
        <v>40</v>
      </c>
      <c r="D48" s="220">
        <v>484.07069999999999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269.16000000000003</v>
      </c>
      <c r="E50" s="110">
        <v>267.18</v>
      </c>
      <c r="G50" s="123"/>
    </row>
    <row r="51" spans="2:7">
      <c r="B51" s="135" t="s">
        <v>5</v>
      </c>
      <c r="C51" s="125" t="s">
        <v>109</v>
      </c>
      <c r="D51" s="220">
        <v>236.45</v>
      </c>
      <c r="E51" s="110">
        <v>259.39</v>
      </c>
      <c r="G51" s="123"/>
    </row>
    <row r="52" spans="2:7">
      <c r="B52" s="135" t="s">
        <v>7</v>
      </c>
      <c r="C52" s="125" t="s">
        <v>110</v>
      </c>
      <c r="D52" s="220">
        <v>276.76</v>
      </c>
      <c r="E52" s="110">
        <v>297.05</v>
      </c>
    </row>
    <row r="53" spans="2:7" ht="12.75" customHeight="1" thickBot="1">
      <c r="B53" s="137" t="s">
        <v>8</v>
      </c>
      <c r="C53" s="138" t="s">
        <v>40</v>
      </c>
      <c r="D53" s="219">
        <v>267.18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 codeName="Arkusz98"/>
  <dimension ref="A1:G95"/>
  <sheetViews>
    <sheetView zoomScale="80" zoomScaleNormal="80" workbookViewId="0">
      <selection activeCell="E87" sqref="E86:E87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2.42578125" bestFit="1" customWidth="1"/>
  </cols>
  <sheetData>
    <row r="1" spans="2:7">
      <c r="B1" s="1"/>
      <c r="C1" s="1"/>
      <c r="D1" s="2"/>
      <c r="E1" s="2"/>
    </row>
    <row r="2" spans="2:7" ht="15.75">
      <c r="B2" s="346" t="s">
        <v>251</v>
      </c>
      <c r="C2" s="346"/>
      <c r="D2" s="346"/>
      <c r="E2" s="346"/>
      <c r="G2" s="61"/>
    </row>
    <row r="3" spans="2:7" ht="15.75">
      <c r="B3" s="346" t="s">
        <v>245</v>
      </c>
      <c r="C3" s="346"/>
      <c r="D3" s="346"/>
      <c r="E3" s="346"/>
    </row>
    <row r="4" spans="2:7" ht="15">
      <c r="B4" s="70"/>
      <c r="C4" s="70"/>
      <c r="D4" s="70"/>
      <c r="E4" s="70"/>
    </row>
    <row r="5" spans="2:7" ht="21" customHeight="1">
      <c r="B5" s="347" t="s">
        <v>0</v>
      </c>
      <c r="C5" s="347"/>
      <c r="D5" s="347"/>
      <c r="E5" s="347"/>
    </row>
    <row r="6" spans="2:7" ht="14.25">
      <c r="B6" s="348" t="s">
        <v>240</v>
      </c>
      <c r="C6" s="348"/>
      <c r="D6" s="348"/>
      <c r="E6" s="348"/>
    </row>
    <row r="7" spans="2:7" ht="14.25">
      <c r="B7" s="72"/>
      <c r="C7" s="72"/>
      <c r="D7" s="72"/>
      <c r="E7" s="72"/>
    </row>
    <row r="8" spans="2:7" ht="13.5">
      <c r="B8" s="350" t="s">
        <v>17</v>
      </c>
      <c r="C8" s="355"/>
      <c r="D8" s="355"/>
      <c r="E8" s="355"/>
    </row>
    <row r="9" spans="2:7" ht="16.5" thickBot="1">
      <c r="B9" s="349" t="s">
        <v>98</v>
      </c>
      <c r="C9" s="349"/>
      <c r="D9" s="349"/>
      <c r="E9" s="349"/>
    </row>
    <row r="10" spans="2:7" ht="13.5" thickBot="1">
      <c r="B10" s="71"/>
      <c r="C10" s="65" t="s">
        <v>1</v>
      </c>
      <c r="D10" s="198" t="s">
        <v>222</v>
      </c>
      <c r="E10" s="175" t="s">
        <v>244</v>
      </c>
    </row>
    <row r="11" spans="2:7">
      <c r="B11" s="73" t="s">
        <v>2</v>
      </c>
      <c r="C11" s="106" t="s">
        <v>104</v>
      </c>
      <c r="D11" s="237">
        <v>38814.07</v>
      </c>
      <c r="E11" s="238">
        <v>0</v>
      </c>
    </row>
    <row r="12" spans="2:7">
      <c r="B12" s="124" t="s">
        <v>3</v>
      </c>
      <c r="C12" s="125" t="s">
        <v>4</v>
      </c>
      <c r="D12" s="239">
        <v>38814.07</v>
      </c>
      <c r="E12" s="240">
        <v>0</v>
      </c>
    </row>
    <row r="13" spans="2:7">
      <c r="B13" s="124" t="s">
        <v>5</v>
      </c>
      <c r="C13" s="126" t="s">
        <v>6</v>
      </c>
      <c r="D13" s="241">
        <v>0</v>
      </c>
      <c r="E13" s="265">
        <v>0</v>
      </c>
    </row>
    <row r="14" spans="2:7">
      <c r="B14" s="124" t="s">
        <v>7</v>
      </c>
      <c r="C14" s="126" t="s">
        <v>9</v>
      </c>
      <c r="D14" s="241">
        <v>0</v>
      </c>
      <c r="E14" s="265">
        <v>0</v>
      </c>
    </row>
    <row r="15" spans="2:7">
      <c r="B15" s="124" t="s">
        <v>101</v>
      </c>
      <c r="C15" s="126" t="s">
        <v>10</v>
      </c>
      <c r="D15" s="241">
        <v>0</v>
      </c>
      <c r="E15" s="265">
        <v>0</v>
      </c>
    </row>
    <row r="16" spans="2:7">
      <c r="B16" s="127" t="s">
        <v>102</v>
      </c>
      <c r="C16" s="128" t="s">
        <v>11</v>
      </c>
      <c r="D16" s="242">
        <v>0</v>
      </c>
      <c r="E16" s="266">
        <v>0</v>
      </c>
    </row>
    <row r="17" spans="2:6">
      <c r="B17" s="8" t="s">
        <v>12</v>
      </c>
      <c r="C17" s="10" t="s">
        <v>64</v>
      </c>
      <c r="D17" s="243">
        <v>0</v>
      </c>
      <c r="E17" s="267">
        <v>0</v>
      </c>
    </row>
    <row r="18" spans="2:6">
      <c r="B18" s="124" t="s">
        <v>3</v>
      </c>
      <c r="C18" s="125" t="s">
        <v>10</v>
      </c>
      <c r="D18" s="242">
        <v>0</v>
      </c>
      <c r="E18" s="266">
        <v>0</v>
      </c>
    </row>
    <row r="19" spans="2:6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6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6" ht="13.5" thickBot="1">
      <c r="B21" s="357" t="s">
        <v>105</v>
      </c>
      <c r="C21" s="358"/>
      <c r="D21" s="245">
        <v>38814.07</v>
      </c>
      <c r="E21" s="246">
        <v>0</v>
      </c>
      <c r="F21" s="66"/>
    </row>
    <row r="22" spans="2:6">
      <c r="B22" s="3"/>
      <c r="C22" s="6"/>
      <c r="D22" s="7"/>
      <c r="E22" s="7"/>
    </row>
    <row r="23" spans="2:6" ht="13.5">
      <c r="B23" s="350" t="s">
        <v>99</v>
      </c>
      <c r="C23" s="359"/>
      <c r="D23" s="359"/>
      <c r="E23" s="359"/>
    </row>
    <row r="24" spans="2:6" ht="15.75" customHeight="1" thickBot="1">
      <c r="B24" s="349" t="s">
        <v>100</v>
      </c>
      <c r="C24" s="360"/>
      <c r="D24" s="360"/>
      <c r="E24" s="360"/>
    </row>
    <row r="25" spans="2:6" ht="13.5" thickBot="1">
      <c r="B25" s="71"/>
      <c r="C25" s="131" t="s">
        <v>1</v>
      </c>
      <c r="D25" s="198" t="s">
        <v>222</v>
      </c>
      <c r="E25" s="175" t="s">
        <v>244</v>
      </c>
    </row>
    <row r="26" spans="2:6">
      <c r="B26" s="78" t="s">
        <v>14</v>
      </c>
      <c r="C26" s="79" t="s">
        <v>15</v>
      </c>
      <c r="D26" s="214">
        <v>51043.71</v>
      </c>
      <c r="E26" s="164">
        <v>38814.07</v>
      </c>
    </row>
    <row r="27" spans="2:6">
      <c r="B27" s="8" t="s">
        <v>16</v>
      </c>
      <c r="C27" s="9" t="s">
        <v>106</v>
      </c>
      <c r="D27" s="249">
        <v>-9926.27</v>
      </c>
      <c r="E27" s="232">
        <v>-40853.31</v>
      </c>
      <c r="F27" s="61"/>
    </row>
    <row r="28" spans="2:6">
      <c r="B28" s="8" t="s">
        <v>17</v>
      </c>
      <c r="C28" s="9" t="s">
        <v>18</v>
      </c>
      <c r="D28" s="249">
        <v>0</v>
      </c>
      <c r="E28" s="233">
        <v>0</v>
      </c>
      <c r="F28" s="61"/>
    </row>
    <row r="29" spans="2:6">
      <c r="B29" s="132" t="s">
        <v>3</v>
      </c>
      <c r="C29" s="125" t="s">
        <v>19</v>
      </c>
      <c r="D29" s="250">
        <v>0</v>
      </c>
      <c r="E29" s="234">
        <v>0</v>
      </c>
      <c r="F29" s="61"/>
    </row>
    <row r="30" spans="2:6">
      <c r="B30" s="132" t="s">
        <v>5</v>
      </c>
      <c r="C30" s="125" t="s">
        <v>20</v>
      </c>
      <c r="D30" s="250">
        <v>0</v>
      </c>
      <c r="E30" s="234">
        <v>0</v>
      </c>
      <c r="F30" s="61"/>
    </row>
    <row r="31" spans="2:6">
      <c r="B31" s="132" t="s">
        <v>7</v>
      </c>
      <c r="C31" s="125" t="s">
        <v>21</v>
      </c>
      <c r="D31" s="250">
        <v>0</v>
      </c>
      <c r="E31" s="234">
        <v>0</v>
      </c>
      <c r="F31" s="61"/>
    </row>
    <row r="32" spans="2:6">
      <c r="B32" s="75" t="s">
        <v>22</v>
      </c>
      <c r="C32" s="10" t="s">
        <v>23</v>
      </c>
      <c r="D32" s="249">
        <v>9926.27</v>
      </c>
      <c r="E32" s="233">
        <v>40853.31</v>
      </c>
      <c r="F32" s="61"/>
    </row>
    <row r="33" spans="2:6">
      <c r="B33" s="132" t="s">
        <v>3</v>
      </c>
      <c r="C33" s="125" t="s">
        <v>24</v>
      </c>
      <c r="D33" s="250">
        <v>8949.64</v>
      </c>
      <c r="E33" s="234">
        <v>915.34</v>
      </c>
      <c r="F33" s="61"/>
    </row>
    <row r="34" spans="2:6">
      <c r="B34" s="132" t="s">
        <v>5</v>
      </c>
      <c r="C34" s="125" t="s">
        <v>25</v>
      </c>
      <c r="D34" s="250">
        <v>0</v>
      </c>
      <c r="E34" s="234">
        <v>0</v>
      </c>
      <c r="F34" s="61"/>
    </row>
    <row r="35" spans="2:6">
      <c r="B35" s="132" t="s">
        <v>7</v>
      </c>
      <c r="C35" s="125" t="s">
        <v>26</v>
      </c>
      <c r="D35" s="250">
        <v>352.98</v>
      </c>
      <c r="E35" s="234">
        <v>177.79</v>
      </c>
      <c r="F35" s="61"/>
    </row>
    <row r="36" spans="2:6">
      <c r="B36" s="132" t="s">
        <v>8</v>
      </c>
      <c r="C36" s="125" t="s">
        <v>27</v>
      </c>
      <c r="D36" s="250">
        <v>0</v>
      </c>
      <c r="E36" s="234">
        <v>0</v>
      </c>
      <c r="F36" s="61"/>
    </row>
    <row r="37" spans="2:6" ht="25.5">
      <c r="B37" s="132" t="s">
        <v>28</v>
      </c>
      <c r="C37" s="125" t="s">
        <v>29</v>
      </c>
      <c r="D37" s="250">
        <v>623.65</v>
      </c>
      <c r="E37" s="234">
        <v>386.89</v>
      </c>
      <c r="F37" s="61"/>
    </row>
    <row r="38" spans="2:6">
      <c r="B38" s="132" t="s">
        <v>30</v>
      </c>
      <c r="C38" s="125" t="s">
        <v>31</v>
      </c>
      <c r="D38" s="250">
        <v>0</v>
      </c>
      <c r="E38" s="234">
        <v>0</v>
      </c>
      <c r="F38" s="61"/>
    </row>
    <row r="39" spans="2:6">
      <c r="B39" s="133" t="s">
        <v>32</v>
      </c>
      <c r="C39" s="134" t="s">
        <v>33</v>
      </c>
      <c r="D39" s="251">
        <v>0</v>
      </c>
      <c r="E39" s="235">
        <v>39373.29</v>
      </c>
      <c r="F39" s="61"/>
    </row>
    <row r="40" spans="2:6" ht="13.5" thickBot="1">
      <c r="B40" s="80" t="s">
        <v>34</v>
      </c>
      <c r="C40" s="81" t="s">
        <v>35</v>
      </c>
      <c r="D40" s="252">
        <v>-2303.37</v>
      </c>
      <c r="E40" s="253">
        <v>2039.2399999999998</v>
      </c>
    </row>
    <row r="41" spans="2:6" ht="13.5" thickBot="1">
      <c r="B41" s="82" t="s">
        <v>36</v>
      </c>
      <c r="C41" s="83" t="s">
        <v>37</v>
      </c>
      <c r="D41" s="218">
        <v>38814.07</v>
      </c>
      <c r="E41" s="109">
        <v>1.8189894035458565E-12</v>
      </c>
      <c r="F41" s="66"/>
    </row>
    <row r="42" spans="2:6">
      <c r="B42" s="76"/>
      <c r="C42" s="76"/>
      <c r="D42" s="77"/>
      <c r="E42" s="77"/>
      <c r="F42" s="66"/>
    </row>
    <row r="43" spans="2:6" ht="13.5">
      <c r="B43" s="350" t="s">
        <v>59</v>
      </c>
      <c r="C43" s="351"/>
      <c r="D43" s="351"/>
      <c r="E43" s="351"/>
    </row>
    <row r="44" spans="2:6" ht="18" customHeight="1" thickBot="1">
      <c r="B44" s="349" t="s">
        <v>116</v>
      </c>
      <c r="C44" s="352"/>
      <c r="D44" s="352"/>
      <c r="E44" s="352"/>
    </row>
    <row r="45" spans="2:6" ht="13.5" thickBot="1">
      <c r="B45" s="71"/>
      <c r="C45" s="20" t="s">
        <v>38</v>
      </c>
      <c r="D45" s="198" t="s">
        <v>222</v>
      </c>
      <c r="E45" s="175" t="s">
        <v>244</v>
      </c>
    </row>
    <row r="46" spans="2:6">
      <c r="B46" s="12" t="s">
        <v>17</v>
      </c>
      <c r="C46" s="21" t="s">
        <v>107</v>
      </c>
      <c r="D46" s="84"/>
      <c r="E46" s="19"/>
    </row>
    <row r="47" spans="2:6">
      <c r="B47" s="135" t="s">
        <v>3</v>
      </c>
      <c r="C47" s="125" t="s">
        <v>39</v>
      </c>
      <c r="D47" s="220">
        <v>396.20983999999999</v>
      </c>
      <c r="E47" s="110">
        <v>315.40768000000003</v>
      </c>
    </row>
    <row r="48" spans="2:6">
      <c r="B48" s="136" t="s">
        <v>5</v>
      </c>
      <c r="C48" s="134" t="s">
        <v>40</v>
      </c>
      <c r="D48" s="220">
        <v>315.40768000000003</v>
      </c>
      <c r="E48" s="110">
        <v>0</v>
      </c>
    </row>
    <row r="49" spans="2:5">
      <c r="B49" s="100" t="s">
        <v>22</v>
      </c>
      <c r="C49" s="102" t="s">
        <v>108</v>
      </c>
      <c r="D49" s="221"/>
      <c r="E49" s="110"/>
    </row>
    <row r="50" spans="2:5">
      <c r="B50" s="135" t="s">
        <v>3</v>
      </c>
      <c r="C50" s="125" t="s">
        <v>39</v>
      </c>
      <c r="D50" s="220">
        <v>128.83000000000001</v>
      </c>
      <c r="E50" s="110">
        <v>123.06</v>
      </c>
    </row>
    <row r="51" spans="2:5">
      <c r="B51" s="135" t="s">
        <v>5</v>
      </c>
      <c r="C51" s="125" t="s">
        <v>109</v>
      </c>
      <c r="D51" s="220">
        <v>118.47</v>
      </c>
      <c r="E51" s="110">
        <v>123.06</v>
      </c>
    </row>
    <row r="52" spans="2:5">
      <c r="B52" s="135" t="s">
        <v>7</v>
      </c>
      <c r="C52" s="125" t="s">
        <v>110</v>
      </c>
      <c r="D52" s="220">
        <v>128.83000000000001</v>
      </c>
      <c r="E52" s="110">
        <v>129.97999999999999</v>
      </c>
    </row>
    <row r="53" spans="2:5" ht="13.5" customHeight="1" thickBot="1">
      <c r="B53" s="137" t="s">
        <v>8</v>
      </c>
      <c r="C53" s="138" t="s">
        <v>40</v>
      </c>
      <c r="D53" s="219">
        <v>123.06</v>
      </c>
      <c r="E53" s="191">
        <v>0</v>
      </c>
    </row>
    <row r="54" spans="2:5">
      <c r="B54" s="92"/>
      <c r="C54" s="93"/>
      <c r="D54" s="94"/>
      <c r="E54" s="94"/>
    </row>
    <row r="55" spans="2:5" ht="13.5">
      <c r="B55" s="350" t="s">
        <v>61</v>
      </c>
      <c r="C55" s="355"/>
      <c r="D55" s="355"/>
      <c r="E55" s="355"/>
    </row>
    <row r="56" spans="2:5" ht="18.75" customHeight="1" thickBot="1">
      <c r="B56" s="349" t="s">
        <v>111</v>
      </c>
      <c r="C56" s="356"/>
      <c r="D56" s="356"/>
      <c r="E56" s="356"/>
    </row>
    <row r="57" spans="2:5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5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5" ht="25.5">
      <c r="B59" s="369" t="s">
        <v>3</v>
      </c>
      <c r="C59" s="370" t="s">
        <v>43</v>
      </c>
      <c r="D59" s="371">
        <v>0</v>
      </c>
      <c r="E59" s="372">
        <v>0</v>
      </c>
    </row>
    <row r="60" spans="2:5">
      <c r="B60" s="373" t="s">
        <v>252</v>
      </c>
      <c r="C60" s="370" t="s">
        <v>253</v>
      </c>
      <c r="D60" s="371">
        <v>0</v>
      </c>
      <c r="E60" s="374">
        <v>0</v>
      </c>
    </row>
    <row r="61" spans="2:5">
      <c r="B61" s="373" t="s">
        <v>254</v>
      </c>
      <c r="C61" s="370" t="s">
        <v>255</v>
      </c>
      <c r="D61" s="371">
        <v>0</v>
      </c>
      <c r="E61" s="374">
        <v>0</v>
      </c>
    </row>
    <row r="62" spans="2:5">
      <c r="B62" s="373" t="s">
        <v>256</v>
      </c>
      <c r="C62" s="370" t="s">
        <v>257</v>
      </c>
      <c r="D62" s="371">
        <v>0</v>
      </c>
      <c r="E62" s="374">
        <v>0</v>
      </c>
    </row>
    <row r="63" spans="2:5" ht="25.5">
      <c r="B63" s="375" t="s">
        <v>5</v>
      </c>
      <c r="C63" s="376" t="s">
        <v>44</v>
      </c>
      <c r="D63" s="168">
        <v>0</v>
      </c>
      <c r="E63" s="377">
        <v>0</v>
      </c>
    </row>
    <row r="64" spans="2:5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 codeName="Arkusz101"/>
  <dimension ref="A1:F95"/>
  <sheetViews>
    <sheetView zoomScale="78" zoomScaleNormal="80" workbookViewId="0">
      <selection activeCell="E87" sqref="E87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</cols>
  <sheetData>
    <row r="1" spans="2:5">
      <c r="B1" s="1"/>
      <c r="C1" s="1"/>
      <c r="D1" s="2"/>
      <c r="E1" s="2"/>
    </row>
    <row r="2" spans="2:5" ht="15.75">
      <c r="B2" s="346" t="s">
        <v>251</v>
      </c>
      <c r="C2" s="346"/>
      <c r="D2" s="346"/>
      <c r="E2" s="346"/>
    </row>
    <row r="3" spans="2:5" ht="15.75">
      <c r="B3" s="346" t="s">
        <v>245</v>
      </c>
      <c r="C3" s="346"/>
      <c r="D3" s="346"/>
      <c r="E3" s="346"/>
    </row>
    <row r="4" spans="2:5" ht="15">
      <c r="B4" s="70"/>
      <c r="C4" s="70"/>
      <c r="D4" s="70"/>
      <c r="E4" s="70"/>
    </row>
    <row r="5" spans="2:5" ht="21" customHeight="1">
      <c r="B5" s="347" t="s">
        <v>0</v>
      </c>
      <c r="C5" s="347"/>
      <c r="D5" s="347"/>
      <c r="E5" s="347"/>
    </row>
    <row r="6" spans="2:5" ht="14.25">
      <c r="B6" s="348" t="s">
        <v>165</v>
      </c>
      <c r="C6" s="348"/>
      <c r="D6" s="348"/>
      <c r="E6" s="348"/>
    </row>
    <row r="7" spans="2:5" ht="14.25">
      <c r="B7" s="72"/>
      <c r="C7" s="72"/>
      <c r="D7" s="72"/>
      <c r="E7" s="72"/>
    </row>
    <row r="8" spans="2:5" ht="13.5">
      <c r="B8" s="350" t="s">
        <v>17</v>
      </c>
      <c r="C8" s="355"/>
      <c r="D8" s="355"/>
      <c r="E8" s="355"/>
    </row>
    <row r="9" spans="2:5" ht="16.5" thickBot="1">
      <c r="B9" s="349" t="s">
        <v>98</v>
      </c>
      <c r="C9" s="349"/>
      <c r="D9" s="349"/>
      <c r="E9" s="349"/>
    </row>
    <row r="10" spans="2:5" ht="13.5" thickBot="1">
      <c r="B10" s="71"/>
      <c r="C10" s="65" t="s">
        <v>1</v>
      </c>
      <c r="D10" s="198" t="s">
        <v>222</v>
      </c>
      <c r="E10" s="175" t="s">
        <v>244</v>
      </c>
    </row>
    <row r="11" spans="2:5">
      <c r="B11" s="73" t="s">
        <v>2</v>
      </c>
      <c r="C11" s="106" t="s">
        <v>104</v>
      </c>
      <c r="D11" s="237">
        <v>3651.16</v>
      </c>
      <c r="E11" s="238">
        <v>0</v>
      </c>
    </row>
    <row r="12" spans="2:5">
      <c r="B12" s="124" t="s">
        <v>3</v>
      </c>
      <c r="C12" s="125" t="s">
        <v>4</v>
      </c>
      <c r="D12" s="239">
        <v>3651.16</v>
      </c>
      <c r="E12" s="240">
        <v>0</v>
      </c>
    </row>
    <row r="13" spans="2:5">
      <c r="B13" s="124" t="s">
        <v>5</v>
      </c>
      <c r="C13" s="126" t="s">
        <v>6</v>
      </c>
      <c r="D13" s="241">
        <v>0</v>
      </c>
      <c r="E13" s="265">
        <v>0</v>
      </c>
    </row>
    <row r="14" spans="2:5">
      <c r="B14" s="124" t="s">
        <v>7</v>
      </c>
      <c r="C14" s="126" t="s">
        <v>9</v>
      </c>
      <c r="D14" s="241">
        <v>0</v>
      </c>
      <c r="E14" s="265">
        <v>0</v>
      </c>
    </row>
    <row r="15" spans="2:5">
      <c r="B15" s="124" t="s">
        <v>101</v>
      </c>
      <c r="C15" s="126" t="s">
        <v>10</v>
      </c>
      <c r="D15" s="241">
        <v>0</v>
      </c>
      <c r="E15" s="265">
        <v>0</v>
      </c>
    </row>
    <row r="16" spans="2:5">
      <c r="B16" s="127" t="s">
        <v>102</v>
      </c>
      <c r="C16" s="128" t="s">
        <v>11</v>
      </c>
      <c r="D16" s="242">
        <v>0</v>
      </c>
      <c r="E16" s="266">
        <v>0</v>
      </c>
    </row>
    <row r="17" spans="2:6">
      <c r="B17" s="8" t="s">
        <v>12</v>
      </c>
      <c r="C17" s="10" t="s">
        <v>64</v>
      </c>
      <c r="D17" s="243">
        <v>0</v>
      </c>
      <c r="E17" s="267">
        <v>0</v>
      </c>
    </row>
    <row r="18" spans="2:6">
      <c r="B18" s="124" t="s">
        <v>3</v>
      </c>
      <c r="C18" s="125" t="s">
        <v>10</v>
      </c>
      <c r="D18" s="242">
        <v>0</v>
      </c>
      <c r="E18" s="266">
        <v>0</v>
      </c>
    </row>
    <row r="19" spans="2:6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6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6" ht="13.5" thickBot="1">
      <c r="B21" s="357" t="s">
        <v>105</v>
      </c>
      <c r="C21" s="358"/>
      <c r="D21" s="245">
        <v>3651.16</v>
      </c>
      <c r="E21" s="246">
        <f>E11</f>
        <v>0</v>
      </c>
      <c r="F21" s="66"/>
    </row>
    <row r="22" spans="2:6">
      <c r="B22" s="3"/>
      <c r="C22" s="6"/>
      <c r="D22" s="7"/>
      <c r="E22" s="7"/>
    </row>
    <row r="23" spans="2:6" ht="13.5">
      <c r="B23" s="350" t="s">
        <v>99</v>
      </c>
      <c r="C23" s="359"/>
      <c r="D23" s="359"/>
      <c r="E23" s="359"/>
    </row>
    <row r="24" spans="2:6" ht="15.75" customHeight="1" thickBot="1">
      <c r="B24" s="349" t="s">
        <v>100</v>
      </c>
      <c r="C24" s="360"/>
      <c r="D24" s="360"/>
      <c r="E24" s="360"/>
    </row>
    <row r="25" spans="2:6" ht="13.5" thickBot="1">
      <c r="B25" s="71"/>
      <c r="C25" s="131" t="s">
        <v>1</v>
      </c>
      <c r="D25" s="198" t="s">
        <v>222</v>
      </c>
      <c r="E25" s="175" t="s">
        <v>244</v>
      </c>
    </row>
    <row r="26" spans="2:6">
      <c r="B26" s="78" t="s">
        <v>14</v>
      </c>
      <c r="C26" s="79" t="s">
        <v>15</v>
      </c>
      <c r="D26" s="247">
        <v>5793.44</v>
      </c>
      <c r="E26" s="248">
        <v>3651.16</v>
      </c>
    </row>
    <row r="27" spans="2:6">
      <c r="B27" s="8" t="s">
        <v>16</v>
      </c>
      <c r="C27" s="9" t="s">
        <v>106</v>
      </c>
      <c r="D27" s="249">
        <v>-997.59</v>
      </c>
      <c r="E27" s="232">
        <v>-4529.67</v>
      </c>
      <c r="F27" s="61"/>
    </row>
    <row r="28" spans="2:6">
      <c r="B28" s="8" t="s">
        <v>17</v>
      </c>
      <c r="C28" s="9" t="s">
        <v>18</v>
      </c>
      <c r="D28" s="249">
        <v>0</v>
      </c>
      <c r="E28" s="233">
        <v>0</v>
      </c>
      <c r="F28" s="61"/>
    </row>
    <row r="29" spans="2:6">
      <c r="B29" s="132" t="s">
        <v>3</v>
      </c>
      <c r="C29" s="125" t="s">
        <v>19</v>
      </c>
      <c r="D29" s="250">
        <v>0</v>
      </c>
      <c r="E29" s="234">
        <v>0</v>
      </c>
      <c r="F29" s="61"/>
    </row>
    <row r="30" spans="2:6">
      <c r="B30" s="132" t="s">
        <v>5</v>
      </c>
      <c r="C30" s="125" t="s">
        <v>20</v>
      </c>
      <c r="D30" s="250">
        <v>0</v>
      </c>
      <c r="E30" s="234">
        <v>0</v>
      </c>
      <c r="F30" s="61"/>
    </row>
    <row r="31" spans="2:6">
      <c r="B31" s="132" t="s">
        <v>7</v>
      </c>
      <c r="C31" s="125" t="s">
        <v>21</v>
      </c>
      <c r="D31" s="250">
        <v>0</v>
      </c>
      <c r="E31" s="234">
        <v>0</v>
      </c>
      <c r="F31" s="61"/>
    </row>
    <row r="32" spans="2:6">
      <c r="B32" s="75" t="s">
        <v>22</v>
      </c>
      <c r="C32" s="10" t="s">
        <v>23</v>
      </c>
      <c r="D32" s="249">
        <v>997.59</v>
      </c>
      <c r="E32" s="233">
        <v>4529.67</v>
      </c>
      <c r="F32" s="61"/>
    </row>
    <row r="33" spans="2:6">
      <c r="B33" s="132" t="s">
        <v>3</v>
      </c>
      <c r="C33" s="125" t="s">
        <v>24</v>
      </c>
      <c r="D33" s="250">
        <v>0</v>
      </c>
      <c r="E33" s="234">
        <v>0</v>
      </c>
      <c r="F33" s="61"/>
    </row>
    <row r="34" spans="2:6">
      <c r="B34" s="132" t="s">
        <v>5</v>
      </c>
      <c r="C34" s="125" t="s">
        <v>25</v>
      </c>
      <c r="D34" s="250">
        <v>0</v>
      </c>
      <c r="E34" s="234">
        <v>0</v>
      </c>
      <c r="F34" s="61"/>
    </row>
    <row r="35" spans="2:6">
      <c r="B35" s="132" t="s">
        <v>7</v>
      </c>
      <c r="C35" s="125" t="s">
        <v>26</v>
      </c>
      <c r="D35" s="250">
        <v>903.34</v>
      </c>
      <c r="E35" s="234">
        <v>39.96</v>
      </c>
      <c r="F35" s="61"/>
    </row>
    <row r="36" spans="2:6">
      <c r="B36" s="132" t="s">
        <v>8</v>
      </c>
      <c r="C36" s="125" t="s">
        <v>27</v>
      </c>
      <c r="D36" s="250">
        <v>0</v>
      </c>
      <c r="E36" s="234">
        <v>0</v>
      </c>
      <c r="F36" s="61"/>
    </row>
    <row r="37" spans="2:6" ht="25.5">
      <c r="B37" s="132" t="s">
        <v>28</v>
      </c>
      <c r="C37" s="125" t="s">
        <v>29</v>
      </c>
      <c r="D37" s="250">
        <v>70.36</v>
      </c>
      <c r="E37" s="234">
        <v>67.960000000000008</v>
      </c>
      <c r="F37" s="61"/>
    </row>
    <row r="38" spans="2:6">
      <c r="B38" s="132" t="s">
        <v>30</v>
      </c>
      <c r="C38" s="125" t="s">
        <v>31</v>
      </c>
      <c r="D38" s="250">
        <v>0</v>
      </c>
      <c r="E38" s="234">
        <v>0</v>
      </c>
      <c r="F38" s="61"/>
    </row>
    <row r="39" spans="2:6">
      <c r="B39" s="133" t="s">
        <v>32</v>
      </c>
      <c r="C39" s="134" t="s">
        <v>33</v>
      </c>
      <c r="D39" s="251">
        <v>23.89</v>
      </c>
      <c r="E39" s="235">
        <v>4421.75</v>
      </c>
      <c r="F39" s="61"/>
    </row>
    <row r="40" spans="2:6" ht="13.5" thickBot="1">
      <c r="B40" s="80" t="s">
        <v>34</v>
      </c>
      <c r="C40" s="81" t="s">
        <v>35</v>
      </c>
      <c r="D40" s="252">
        <v>-1144.69</v>
      </c>
      <c r="E40" s="253">
        <v>878.51</v>
      </c>
    </row>
    <row r="41" spans="2:6" ht="13.5" thickBot="1">
      <c r="B41" s="82" t="s">
        <v>36</v>
      </c>
      <c r="C41" s="83" t="s">
        <v>37</v>
      </c>
      <c r="D41" s="254">
        <v>3651.1599999999994</v>
      </c>
      <c r="E41" s="246">
        <v>0</v>
      </c>
      <c r="F41" s="66"/>
    </row>
    <row r="42" spans="2:6">
      <c r="B42" s="76"/>
      <c r="C42" s="76"/>
      <c r="D42" s="77"/>
      <c r="E42" s="77"/>
      <c r="F42" s="66"/>
    </row>
    <row r="43" spans="2:6" ht="13.5">
      <c r="B43" s="350" t="s">
        <v>59</v>
      </c>
      <c r="C43" s="351"/>
      <c r="D43" s="351"/>
      <c r="E43" s="351"/>
    </row>
    <row r="44" spans="2:6" ht="18" customHeight="1" thickBot="1">
      <c r="B44" s="349" t="s">
        <v>116</v>
      </c>
      <c r="C44" s="352"/>
      <c r="D44" s="352"/>
      <c r="E44" s="352"/>
    </row>
    <row r="45" spans="2:6" ht="13.5" thickBot="1">
      <c r="B45" s="71"/>
      <c r="C45" s="20" t="s">
        <v>38</v>
      </c>
      <c r="D45" s="198" t="s">
        <v>222</v>
      </c>
      <c r="E45" s="175" t="s">
        <v>244</v>
      </c>
    </row>
    <row r="46" spans="2:6">
      <c r="B46" s="12" t="s">
        <v>17</v>
      </c>
      <c r="C46" s="21" t="s">
        <v>107</v>
      </c>
      <c r="D46" s="84"/>
      <c r="E46" s="19"/>
    </row>
    <row r="47" spans="2:6">
      <c r="B47" s="135" t="s">
        <v>3</v>
      </c>
      <c r="C47" s="125" t="s">
        <v>39</v>
      </c>
      <c r="D47" s="220">
        <v>47.753399999999999</v>
      </c>
      <c r="E47" s="110">
        <v>37.745899999999999</v>
      </c>
    </row>
    <row r="48" spans="2:6">
      <c r="B48" s="136" t="s">
        <v>5</v>
      </c>
      <c r="C48" s="134" t="s">
        <v>40</v>
      </c>
      <c r="D48" s="220">
        <v>37.745899999999999</v>
      </c>
      <c r="E48" s="110">
        <v>0</v>
      </c>
    </row>
    <row r="49" spans="2:5">
      <c r="B49" s="100" t="s">
        <v>22</v>
      </c>
      <c r="C49" s="102" t="s">
        <v>108</v>
      </c>
      <c r="D49" s="221"/>
      <c r="E49" s="110"/>
    </row>
    <row r="50" spans="2:5">
      <c r="B50" s="135" t="s">
        <v>3</v>
      </c>
      <c r="C50" s="125" t="s">
        <v>39</v>
      </c>
      <c r="D50" s="220">
        <v>121.32</v>
      </c>
      <c r="E50" s="110">
        <v>96.73</v>
      </c>
    </row>
    <row r="51" spans="2:5">
      <c r="B51" s="135" t="s">
        <v>5</v>
      </c>
      <c r="C51" s="125" t="s">
        <v>109</v>
      </c>
      <c r="D51" s="220">
        <v>86.55</v>
      </c>
      <c r="E51" s="110">
        <v>96.73</v>
      </c>
    </row>
    <row r="52" spans="2:5">
      <c r="B52" s="135" t="s">
        <v>7</v>
      </c>
      <c r="C52" s="125" t="s">
        <v>110</v>
      </c>
      <c r="D52" s="220">
        <v>122.74000000000001</v>
      </c>
      <c r="E52" s="110">
        <v>120.62</v>
      </c>
    </row>
    <row r="53" spans="2:5" ht="12.75" customHeight="1" thickBot="1">
      <c r="B53" s="137" t="s">
        <v>8</v>
      </c>
      <c r="C53" s="138" t="s">
        <v>40</v>
      </c>
      <c r="D53" s="219">
        <v>96.73</v>
      </c>
      <c r="E53" s="191">
        <v>0</v>
      </c>
    </row>
    <row r="54" spans="2:5">
      <c r="B54" s="92"/>
      <c r="C54" s="93"/>
      <c r="D54" s="94"/>
      <c r="E54" s="94"/>
    </row>
    <row r="55" spans="2:5" ht="13.5">
      <c r="B55" s="350" t="s">
        <v>61</v>
      </c>
      <c r="C55" s="355"/>
      <c r="D55" s="355"/>
      <c r="E55" s="355"/>
    </row>
    <row r="56" spans="2:5" ht="16.5" customHeight="1" thickBot="1">
      <c r="B56" s="349" t="s">
        <v>111</v>
      </c>
      <c r="C56" s="356"/>
      <c r="D56" s="356"/>
      <c r="E56" s="356"/>
    </row>
    <row r="57" spans="2:5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5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5" ht="25.5">
      <c r="B59" s="369" t="s">
        <v>3</v>
      </c>
      <c r="C59" s="370" t="s">
        <v>43</v>
      </c>
      <c r="D59" s="371">
        <v>0</v>
      </c>
      <c r="E59" s="372">
        <v>0</v>
      </c>
    </row>
    <row r="60" spans="2:5">
      <c r="B60" s="373" t="s">
        <v>252</v>
      </c>
      <c r="C60" s="370" t="s">
        <v>253</v>
      </c>
      <c r="D60" s="371">
        <v>0</v>
      </c>
      <c r="E60" s="374">
        <v>0</v>
      </c>
    </row>
    <row r="61" spans="2:5">
      <c r="B61" s="373" t="s">
        <v>254</v>
      </c>
      <c r="C61" s="370" t="s">
        <v>255</v>
      </c>
      <c r="D61" s="371">
        <v>0</v>
      </c>
      <c r="E61" s="374">
        <v>0</v>
      </c>
    </row>
    <row r="62" spans="2:5">
      <c r="B62" s="373" t="s">
        <v>256</v>
      </c>
      <c r="C62" s="370" t="s">
        <v>257</v>
      </c>
      <c r="D62" s="371">
        <v>0</v>
      </c>
      <c r="E62" s="374">
        <v>0</v>
      </c>
    </row>
    <row r="63" spans="2:5" ht="25.5">
      <c r="B63" s="375" t="s">
        <v>5</v>
      </c>
      <c r="C63" s="376" t="s">
        <v>44</v>
      </c>
      <c r="D63" s="168">
        <v>0</v>
      </c>
      <c r="E63" s="377">
        <v>0</v>
      </c>
    </row>
    <row r="64" spans="2:5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horizontalDpi="90" verticalDpi="90" r:id="rId1"/>
  <headerFooter>
    <oddHeader>&amp;C&amp;"Calibri"&amp;10&amp;K000000Confidential&amp;1#</oddHead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 codeName="Arkusz10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42578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73629.23</v>
      </c>
      <c r="E11" s="238">
        <v>73978.62</v>
      </c>
    </row>
    <row r="12" spans="2:12">
      <c r="B12" s="124" t="s">
        <v>3</v>
      </c>
      <c r="C12" s="125" t="s">
        <v>4</v>
      </c>
      <c r="D12" s="239">
        <v>73629.23</v>
      </c>
      <c r="E12" s="240">
        <v>73978.62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73629.23</v>
      </c>
      <c r="E21" s="246">
        <v>73978.62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109472.15</v>
      </c>
      <c r="E26" s="248">
        <v>73629.23</v>
      </c>
      <c r="G26" s="63"/>
      <c r="H26" s="167"/>
    </row>
    <row r="27" spans="2:11">
      <c r="B27" s="8" t="s">
        <v>16</v>
      </c>
      <c r="C27" s="9" t="s">
        <v>106</v>
      </c>
      <c r="D27" s="249">
        <v>-13017.48</v>
      </c>
      <c r="E27" s="232">
        <v>-2929.96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1144.8700000000001</v>
      </c>
      <c r="E28" s="233">
        <v>783.03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1144.8700000000001</v>
      </c>
      <c r="E29" s="234">
        <v>783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0.03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14162.35</v>
      </c>
      <c r="E32" s="233">
        <v>3712.9900000000002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8186.28</v>
      </c>
      <c r="E33" s="234">
        <v>2452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212.57</v>
      </c>
      <c r="E35" s="234">
        <v>106.62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1259.26</v>
      </c>
      <c r="E37" s="234">
        <v>1154.3700000000001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4504.24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-22825.439999999999</v>
      </c>
      <c r="E40" s="253">
        <v>3279.35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73629.23</v>
      </c>
      <c r="E41" s="246">
        <v>73978.62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14034.891</v>
      </c>
      <c r="E47" s="110">
        <v>11952.797</v>
      </c>
      <c r="G47" s="61"/>
    </row>
    <row r="48" spans="2:10">
      <c r="B48" s="136" t="s">
        <v>5</v>
      </c>
      <c r="C48" s="134" t="s">
        <v>40</v>
      </c>
      <c r="D48" s="220">
        <v>11952.797</v>
      </c>
      <c r="E48" s="110">
        <v>11487.364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7.8</v>
      </c>
      <c r="E50" s="110">
        <v>6.16</v>
      </c>
      <c r="G50" s="123"/>
    </row>
    <row r="51" spans="2:7">
      <c r="B51" s="135" t="s">
        <v>5</v>
      </c>
      <c r="C51" s="125" t="s">
        <v>109</v>
      </c>
      <c r="D51" s="220">
        <v>5.43</v>
      </c>
      <c r="E51" s="110">
        <v>5.89</v>
      </c>
      <c r="G51" s="123"/>
    </row>
    <row r="52" spans="2:7">
      <c r="B52" s="135" t="s">
        <v>7</v>
      </c>
      <c r="C52" s="125" t="s">
        <v>110</v>
      </c>
      <c r="D52" s="220">
        <v>8</v>
      </c>
      <c r="E52" s="110">
        <v>6.8</v>
      </c>
    </row>
    <row r="53" spans="2:7" ht="13.5" customHeight="1" thickBot="1">
      <c r="B53" s="137" t="s">
        <v>8</v>
      </c>
      <c r="C53" s="138" t="s">
        <v>40</v>
      </c>
      <c r="D53" s="219">
        <v>6.16</v>
      </c>
      <c r="E53" s="191">
        <v>6.44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73978.62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73978.62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73978.62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73978.62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73978.62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 codeName="Arkusz104"/>
  <dimension ref="A1:L95"/>
  <sheetViews>
    <sheetView zoomScale="80" zoomScaleNormal="80" workbookViewId="0">
      <selection activeCell="E90" sqref="E90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21576.21</v>
      </c>
      <c r="E11" s="238">
        <v>0</v>
      </c>
    </row>
    <row r="12" spans="2:12">
      <c r="B12" s="124" t="s">
        <v>3</v>
      </c>
      <c r="C12" s="125" t="s">
        <v>4</v>
      </c>
      <c r="D12" s="239">
        <v>21576.21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21576.21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23684.04</v>
      </c>
      <c r="E26" s="248">
        <v>21576.21</v>
      </c>
      <c r="G26" s="63"/>
    </row>
    <row r="27" spans="2:11">
      <c r="B27" s="8" t="s">
        <v>16</v>
      </c>
      <c r="C27" s="9" t="s">
        <v>106</v>
      </c>
      <c r="D27" s="249">
        <v>-497.25</v>
      </c>
      <c r="E27" s="232">
        <v>-23672.38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497.25</v>
      </c>
      <c r="E32" s="233">
        <v>23672.38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204.63</v>
      </c>
      <c r="E35" s="234">
        <v>133.08000000000001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292.62</v>
      </c>
      <c r="E37" s="234">
        <v>196.70000000000002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23342.6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-1610.58</v>
      </c>
      <c r="E40" s="253">
        <v>2096.17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21576.21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2038.213</v>
      </c>
      <c r="E47" s="110">
        <v>1992.2629999999999</v>
      </c>
      <c r="G47" s="61"/>
    </row>
    <row r="48" spans="2:10">
      <c r="B48" s="136" t="s">
        <v>5</v>
      </c>
      <c r="C48" s="134" t="s">
        <v>40</v>
      </c>
      <c r="D48" s="220">
        <v>1992.2629999999999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11.62</v>
      </c>
      <c r="E50" s="110">
        <v>10.83</v>
      </c>
      <c r="G50" s="123"/>
    </row>
    <row r="51" spans="2:7">
      <c r="B51" s="135" t="s">
        <v>5</v>
      </c>
      <c r="C51" s="125" t="s">
        <v>109</v>
      </c>
      <c r="D51" s="220">
        <v>9.86</v>
      </c>
      <c r="E51" s="110">
        <v>10.83</v>
      </c>
      <c r="G51" s="123"/>
    </row>
    <row r="52" spans="2:7">
      <c r="B52" s="135" t="s">
        <v>7</v>
      </c>
      <c r="C52" s="125" t="s">
        <v>110</v>
      </c>
      <c r="D52" s="220">
        <v>11.63</v>
      </c>
      <c r="E52" s="110">
        <v>11.9</v>
      </c>
    </row>
    <row r="53" spans="2:7" ht="12.75" customHeight="1" thickBot="1">
      <c r="B53" s="137" t="s">
        <v>8</v>
      </c>
      <c r="C53" s="138" t="s">
        <v>40</v>
      </c>
      <c r="D53" s="219">
        <v>10.83</v>
      </c>
      <c r="E53" s="191">
        <v>0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4.25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f>E58+E89+E90-E91+E87</f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 codeName="Arkusz10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168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610074.53</v>
      </c>
      <c r="E11" s="238">
        <v>645346.79</v>
      </c>
    </row>
    <row r="12" spans="2:12">
      <c r="B12" s="124" t="s">
        <v>3</v>
      </c>
      <c r="C12" s="125" t="s">
        <v>4</v>
      </c>
      <c r="D12" s="239">
        <v>610074.53</v>
      </c>
      <c r="E12" s="240">
        <v>645346.79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610074.53</v>
      </c>
      <c r="E21" s="246">
        <v>645346.79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680950.48</v>
      </c>
      <c r="E26" s="248">
        <v>610074.53</v>
      </c>
      <c r="G26" s="63"/>
    </row>
    <row r="27" spans="2:11">
      <c r="B27" s="8" t="s">
        <v>16</v>
      </c>
      <c r="C27" s="9" t="s">
        <v>106</v>
      </c>
      <c r="D27" s="249">
        <v>-9699.74</v>
      </c>
      <c r="E27" s="232">
        <v>-9596.7999999999993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870.82</v>
      </c>
      <c r="E28" s="233">
        <v>701.01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870.82</v>
      </c>
      <c r="E29" s="234">
        <v>700.91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0.1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10570.56</v>
      </c>
      <c r="E32" s="233">
        <v>10297.81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528.97</v>
      </c>
      <c r="E35" s="234">
        <v>521.16999999999996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10041.59</v>
      </c>
      <c r="E37" s="234">
        <v>9776.64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-61176.21</v>
      </c>
      <c r="E40" s="253">
        <v>44869.06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610074.53</v>
      </c>
      <c r="E41" s="246">
        <v>645346.79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34636.341999999997</v>
      </c>
      <c r="E47" s="110">
        <v>34101.427000000003</v>
      </c>
      <c r="G47" s="61"/>
    </row>
    <row r="48" spans="2:10">
      <c r="B48" s="136" t="s">
        <v>5</v>
      </c>
      <c r="C48" s="134" t="s">
        <v>40</v>
      </c>
      <c r="D48" s="220">
        <v>34101.427000000003</v>
      </c>
      <c r="E48" s="110">
        <v>33576.836000000003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19.66</v>
      </c>
      <c r="E50" s="110">
        <v>17.89</v>
      </c>
      <c r="G50" s="123"/>
    </row>
    <row r="51" spans="2:7">
      <c r="B51" s="135" t="s">
        <v>5</v>
      </c>
      <c r="C51" s="125" t="s">
        <v>109</v>
      </c>
      <c r="D51" s="220">
        <v>17.010000000000002</v>
      </c>
      <c r="E51" s="110">
        <v>17.809999999999999</v>
      </c>
      <c r="G51" s="123"/>
    </row>
    <row r="52" spans="2:7">
      <c r="B52" s="135" t="s">
        <v>7</v>
      </c>
      <c r="C52" s="125" t="s">
        <v>110</v>
      </c>
      <c r="D52" s="220">
        <v>19.66</v>
      </c>
      <c r="E52" s="110">
        <v>19.22</v>
      </c>
    </row>
    <row r="53" spans="2:7" ht="12.75" customHeight="1" thickBot="1">
      <c r="B53" s="137" t="s">
        <v>8</v>
      </c>
      <c r="C53" s="138" t="s">
        <v>40</v>
      </c>
      <c r="D53" s="219">
        <v>17.89</v>
      </c>
      <c r="E53" s="191">
        <v>19.22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645346.79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645346.79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645346.79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645346.79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645346.79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9"/>
  <dimension ref="A1:M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6" customWidth="1"/>
    <col min="12" max="12" width="12.42578125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87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  <c r="G10" s="61"/>
    </row>
    <row r="11" spans="2:12">
      <c r="B11" s="73" t="s">
        <v>2</v>
      </c>
      <c r="C11" s="21" t="s">
        <v>104</v>
      </c>
      <c r="D11" s="237">
        <v>72922535.590000004</v>
      </c>
      <c r="E11" s="238">
        <f>SUM(E12:E14)</f>
        <v>80621264.129999995</v>
      </c>
      <c r="H11" s="61"/>
    </row>
    <row r="12" spans="2:12">
      <c r="B12" s="124" t="s">
        <v>3</v>
      </c>
      <c r="C12" s="169" t="s">
        <v>4</v>
      </c>
      <c r="D12" s="239">
        <v>72675988.219999999</v>
      </c>
      <c r="E12" s="240">
        <v>80580579.689999998</v>
      </c>
      <c r="H12" s="61"/>
    </row>
    <row r="13" spans="2:12">
      <c r="B13" s="124" t="s">
        <v>5</v>
      </c>
      <c r="C13" s="169" t="s">
        <v>6</v>
      </c>
      <c r="D13" s="241">
        <v>246547.37</v>
      </c>
      <c r="E13" s="301">
        <v>0</v>
      </c>
      <c r="H13" s="61"/>
    </row>
    <row r="14" spans="2:12">
      <c r="B14" s="124" t="s">
        <v>7</v>
      </c>
      <c r="C14" s="169" t="s">
        <v>9</v>
      </c>
      <c r="D14" s="241">
        <v>0</v>
      </c>
      <c r="E14" s="301">
        <f>E15</f>
        <v>40684.439999999995</v>
      </c>
      <c r="H14" s="61"/>
    </row>
    <row r="15" spans="2:12">
      <c r="B15" s="124" t="s">
        <v>101</v>
      </c>
      <c r="C15" s="169" t="s">
        <v>10</v>
      </c>
      <c r="D15" s="241">
        <v>0</v>
      </c>
      <c r="E15" s="301">
        <v>40684.439999999995</v>
      </c>
      <c r="H15" s="61"/>
    </row>
    <row r="16" spans="2:12">
      <c r="B16" s="127" t="s">
        <v>102</v>
      </c>
      <c r="C16" s="170" t="s">
        <v>11</v>
      </c>
      <c r="D16" s="242">
        <v>0</v>
      </c>
      <c r="E16" s="302">
        <v>0</v>
      </c>
      <c r="H16" s="61"/>
    </row>
    <row r="17" spans="2:13">
      <c r="B17" s="8" t="s">
        <v>12</v>
      </c>
      <c r="C17" s="146" t="s">
        <v>64</v>
      </c>
      <c r="D17" s="243">
        <v>125547.51</v>
      </c>
      <c r="E17" s="303">
        <f>E18</f>
        <v>141501.07</v>
      </c>
    </row>
    <row r="18" spans="2:13">
      <c r="B18" s="124" t="s">
        <v>3</v>
      </c>
      <c r="C18" s="169" t="s">
        <v>10</v>
      </c>
      <c r="D18" s="242">
        <v>125547.51</v>
      </c>
      <c r="E18" s="302">
        <v>141501.07</v>
      </c>
      <c r="M18" s="56"/>
    </row>
    <row r="19" spans="2:13" ht="15" customHeight="1">
      <c r="B19" s="124" t="s">
        <v>5</v>
      </c>
      <c r="C19" s="169" t="s">
        <v>103</v>
      </c>
      <c r="D19" s="241">
        <v>0</v>
      </c>
      <c r="E19" s="301">
        <v>0</v>
      </c>
    </row>
    <row r="20" spans="2:13" ht="13.5" thickBot="1">
      <c r="B20" s="129" t="s">
        <v>7</v>
      </c>
      <c r="C20" s="130" t="s">
        <v>13</v>
      </c>
      <c r="D20" s="244">
        <v>0</v>
      </c>
      <c r="E20" s="304">
        <v>0</v>
      </c>
    </row>
    <row r="21" spans="2:13" ht="13.5" thickBot="1">
      <c r="B21" s="357" t="s">
        <v>105</v>
      </c>
      <c r="C21" s="358"/>
      <c r="D21" s="245">
        <v>72796988.079999998</v>
      </c>
      <c r="E21" s="246">
        <f>E11-E17</f>
        <v>80479763.060000002</v>
      </c>
      <c r="F21" s="66"/>
      <c r="G21" s="66"/>
      <c r="H21" s="117"/>
      <c r="J21" s="159"/>
      <c r="K21" s="117"/>
    </row>
    <row r="22" spans="2:13">
      <c r="B22" s="3"/>
      <c r="C22" s="6"/>
      <c r="D22" s="7"/>
      <c r="E22" s="7"/>
      <c r="G22" s="61"/>
    </row>
    <row r="23" spans="2:13" ht="13.5">
      <c r="B23" s="350" t="s">
        <v>99</v>
      </c>
      <c r="C23" s="359"/>
      <c r="D23" s="359"/>
      <c r="E23" s="359"/>
      <c r="G23" s="61"/>
    </row>
    <row r="24" spans="2:13" ht="15.75" customHeight="1" thickBot="1">
      <c r="B24" s="349" t="s">
        <v>100</v>
      </c>
      <c r="C24" s="360"/>
      <c r="D24" s="360"/>
      <c r="E24" s="360"/>
      <c r="K24" s="123"/>
    </row>
    <row r="25" spans="2:13" ht="13.5" thickBot="1">
      <c r="B25" s="71"/>
      <c r="C25" s="131" t="s">
        <v>1</v>
      </c>
      <c r="D25" s="198" t="s">
        <v>222</v>
      </c>
      <c r="E25" s="175" t="s">
        <v>244</v>
      </c>
    </row>
    <row r="26" spans="2:13">
      <c r="B26" s="78" t="s">
        <v>14</v>
      </c>
      <c r="C26" s="79" t="s">
        <v>15</v>
      </c>
      <c r="D26" s="247">
        <v>76853536.38000001</v>
      </c>
      <c r="E26" s="248">
        <v>72796988.079999998</v>
      </c>
      <c r="G26" s="63"/>
    </row>
    <row r="27" spans="2:13">
      <c r="B27" s="8" t="s">
        <v>16</v>
      </c>
      <c r="C27" s="9" t="s">
        <v>106</v>
      </c>
      <c r="D27" s="249">
        <v>-572465.13000000082</v>
      </c>
      <c r="E27" s="232">
        <v>-1899872.5</v>
      </c>
      <c r="F27" s="61"/>
      <c r="G27" s="112"/>
      <c r="H27" s="172"/>
      <c r="I27" s="172"/>
      <c r="J27" s="112"/>
    </row>
    <row r="28" spans="2:13">
      <c r="B28" s="8" t="s">
        <v>17</v>
      </c>
      <c r="C28" s="9" t="s">
        <v>18</v>
      </c>
      <c r="D28" s="249">
        <v>13264276.57</v>
      </c>
      <c r="E28" s="233">
        <v>12345055.33</v>
      </c>
      <c r="F28" s="61"/>
      <c r="G28" s="112"/>
      <c r="H28" s="172"/>
      <c r="I28" s="172"/>
      <c r="J28" s="112"/>
    </row>
    <row r="29" spans="2:13">
      <c r="B29" s="132" t="s">
        <v>3</v>
      </c>
      <c r="C29" s="125" t="s">
        <v>19</v>
      </c>
      <c r="D29" s="250">
        <v>12936616.35</v>
      </c>
      <c r="E29" s="234">
        <v>11822598.939999999</v>
      </c>
      <c r="F29" s="61"/>
      <c r="G29" s="112"/>
      <c r="H29" s="172"/>
      <c r="I29" s="172"/>
      <c r="J29" s="112"/>
    </row>
    <row r="30" spans="2:13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172"/>
      <c r="J30" s="112"/>
    </row>
    <row r="31" spans="2:13">
      <c r="B31" s="132" t="s">
        <v>7</v>
      </c>
      <c r="C31" s="125" t="s">
        <v>21</v>
      </c>
      <c r="D31" s="250">
        <v>327660.22000000003</v>
      </c>
      <c r="E31" s="234">
        <v>522456.39</v>
      </c>
      <c r="F31" s="61"/>
      <c r="G31" s="112"/>
      <c r="H31" s="172"/>
      <c r="I31" s="172"/>
      <c r="J31" s="112"/>
    </row>
    <row r="32" spans="2:13">
      <c r="B32" s="75" t="s">
        <v>22</v>
      </c>
      <c r="C32" s="10" t="s">
        <v>23</v>
      </c>
      <c r="D32" s="249">
        <v>13836741.700000001</v>
      </c>
      <c r="E32" s="233">
        <v>14244927.83</v>
      </c>
      <c r="F32" s="61"/>
      <c r="G32" s="112"/>
      <c r="H32" s="172"/>
      <c r="I32" s="172"/>
      <c r="J32" s="112"/>
    </row>
    <row r="33" spans="2:10">
      <c r="B33" s="132" t="s">
        <v>3</v>
      </c>
      <c r="C33" s="125" t="s">
        <v>24</v>
      </c>
      <c r="D33" s="250">
        <v>10095810.32</v>
      </c>
      <c r="E33" s="234">
        <v>10560044.800000001</v>
      </c>
      <c r="F33" s="61"/>
      <c r="G33" s="112"/>
      <c r="H33" s="172"/>
      <c r="I33" s="172"/>
      <c r="J33" s="112"/>
    </row>
    <row r="34" spans="2:10">
      <c r="B34" s="132" t="s">
        <v>5</v>
      </c>
      <c r="C34" s="125" t="s">
        <v>25</v>
      </c>
      <c r="D34" s="250">
        <v>1150377.33</v>
      </c>
      <c r="E34" s="234">
        <v>1803937.71</v>
      </c>
      <c r="F34" s="61"/>
      <c r="G34" s="112"/>
      <c r="H34" s="172"/>
      <c r="I34" s="172"/>
      <c r="J34" s="112"/>
    </row>
    <row r="35" spans="2:10">
      <c r="B35" s="132" t="s">
        <v>7</v>
      </c>
      <c r="C35" s="125" t="s">
        <v>26</v>
      </c>
      <c r="D35" s="250">
        <v>1581897.54</v>
      </c>
      <c r="E35" s="234">
        <v>1654806.77</v>
      </c>
      <c r="F35" s="61"/>
      <c r="G35" s="112"/>
      <c r="H35" s="172"/>
      <c r="I35" s="172"/>
      <c r="J35" s="112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172"/>
      <c r="J36" s="112"/>
    </row>
    <row r="37" spans="2:10" ht="25.5">
      <c r="B37" s="132" t="s">
        <v>28</v>
      </c>
      <c r="C37" s="125" t="s">
        <v>29</v>
      </c>
      <c r="D37" s="250">
        <v>0</v>
      </c>
      <c r="E37" s="234">
        <v>0</v>
      </c>
      <c r="F37" s="61"/>
      <c r="G37" s="112"/>
      <c r="H37" s="172"/>
      <c r="I37" s="172"/>
      <c r="J37" s="112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172"/>
      <c r="J38" s="112"/>
    </row>
    <row r="39" spans="2:10">
      <c r="B39" s="133" t="s">
        <v>32</v>
      </c>
      <c r="C39" s="134" t="s">
        <v>33</v>
      </c>
      <c r="D39" s="251">
        <v>1008656.51</v>
      </c>
      <c r="E39" s="235">
        <v>226138.55000000002</v>
      </c>
      <c r="F39" s="61"/>
      <c r="G39" s="112"/>
      <c r="H39" s="172"/>
      <c r="I39" s="172"/>
      <c r="J39" s="112"/>
    </row>
    <row r="40" spans="2:10" ht="13.5" thickBot="1">
      <c r="B40" s="80" t="s">
        <v>34</v>
      </c>
      <c r="C40" s="81" t="s">
        <v>35</v>
      </c>
      <c r="D40" s="252">
        <v>-3484083.17</v>
      </c>
      <c r="E40" s="253">
        <v>9582647.4800000004</v>
      </c>
      <c r="G40" s="63"/>
    </row>
    <row r="41" spans="2:10" ht="13.5" thickBot="1">
      <c r="B41" s="82" t="s">
        <v>36</v>
      </c>
      <c r="C41" s="83" t="s">
        <v>37</v>
      </c>
      <c r="D41" s="254">
        <v>72796988.080000013</v>
      </c>
      <c r="E41" s="246">
        <v>80479763.060000002</v>
      </c>
      <c r="F41" s="66"/>
      <c r="G41" s="63"/>
      <c r="H41" s="61"/>
      <c r="I41" s="61"/>
      <c r="J41" s="61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7.25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6646924.0060000001</v>
      </c>
      <c r="E47" s="204">
        <v>6593517.3876</v>
      </c>
      <c r="G47" s="141"/>
    </row>
    <row r="48" spans="2:10">
      <c r="B48" s="136" t="s">
        <v>5</v>
      </c>
      <c r="C48" s="134" t="s">
        <v>40</v>
      </c>
      <c r="D48" s="220">
        <v>6593517.3876</v>
      </c>
      <c r="E48" s="319">
        <v>6427634.0406839764</v>
      </c>
      <c r="G48" s="143"/>
      <c r="I48" s="143"/>
      <c r="J48" s="14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11.5623</v>
      </c>
      <c r="E50" s="205">
        <v>11.040699999999999</v>
      </c>
      <c r="G50" s="151"/>
    </row>
    <row r="51" spans="2:7">
      <c r="B51" s="135" t="s">
        <v>5</v>
      </c>
      <c r="C51" s="125" t="s">
        <v>109</v>
      </c>
      <c r="D51" s="220">
        <v>10.0433</v>
      </c>
      <c r="E51" s="205">
        <v>11.040700000000001</v>
      </c>
      <c r="G51" s="123"/>
    </row>
    <row r="52" spans="2:7" ht="12" customHeight="1">
      <c r="B52" s="135" t="s">
        <v>7</v>
      </c>
      <c r="C52" s="125" t="s">
        <v>110</v>
      </c>
      <c r="D52" s="220">
        <v>11.597800000000001</v>
      </c>
      <c r="E52" s="205">
        <v>12.5847</v>
      </c>
    </row>
    <row r="53" spans="2:7" ht="13.5" thickBot="1">
      <c r="B53" s="137" t="s">
        <v>8</v>
      </c>
      <c r="C53" s="138" t="s">
        <v>40</v>
      </c>
      <c r="D53" s="219">
        <v>11.040700000000001</v>
      </c>
      <c r="E53" s="191">
        <v>12.520900000000001</v>
      </c>
    </row>
    <row r="54" spans="2:7">
      <c r="B54" s="139"/>
      <c r="C54" s="140"/>
      <c r="D54" s="94"/>
      <c r="E54" s="94"/>
    </row>
    <row r="55" spans="2:7" ht="13.5">
      <c r="B55" s="350" t="s">
        <v>61</v>
      </c>
      <c r="C55" s="351"/>
      <c r="D55" s="351"/>
      <c r="E55" s="351"/>
    </row>
    <row r="56" spans="2:7" ht="16.5" customHeight="1" thickBot="1">
      <c r="B56" s="349" t="s">
        <v>111</v>
      </c>
      <c r="C56" s="352"/>
      <c r="D56" s="352"/>
      <c r="E56" s="352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80159227.159999996</v>
      </c>
      <c r="E58" s="22">
        <f>D58/E21</f>
        <v>0.99601718633588621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 ht="24" customHeight="1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  <c r="G64" s="61"/>
    </row>
    <row r="65" spans="2:7">
      <c r="B65" s="378" t="s">
        <v>101</v>
      </c>
      <c r="C65" s="376" t="s">
        <v>258</v>
      </c>
      <c r="D65" s="168">
        <v>0</v>
      </c>
      <c r="E65" s="379">
        <v>0</v>
      </c>
      <c r="G65" s="61"/>
    </row>
    <row r="66" spans="2:7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7">
      <c r="B67" s="375" t="s">
        <v>8</v>
      </c>
      <c r="C67" s="376" t="s">
        <v>46</v>
      </c>
      <c r="D67" s="168">
        <v>0</v>
      </c>
      <c r="E67" s="377">
        <v>0</v>
      </c>
    </row>
    <row r="68" spans="2:7">
      <c r="B68" s="378" t="s">
        <v>259</v>
      </c>
      <c r="C68" s="376" t="s">
        <v>258</v>
      </c>
      <c r="D68" s="168">
        <v>0</v>
      </c>
      <c r="E68" s="379">
        <v>0</v>
      </c>
    </row>
    <row r="69" spans="2:7">
      <c r="B69" s="378" t="s">
        <v>260</v>
      </c>
      <c r="C69" s="376" t="s">
        <v>11</v>
      </c>
      <c r="D69" s="168">
        <v>0</v>
      </c>
      <c r="E69" s="379">
        <v>0</v>
      </c>
    </row>
    <row r="70" spans="2:7">
      <c r="B70" s="375" t="s">
        <v>28</v>
      </c>
      <c r="C70" s="376" t="s">
        <v>47</v>
      </c>
      <c r="D70" s="168">
        <v>0</v>
      </c>
      <c r="E70" s="377">
        <v>0</v>
      </c>
    </row>
    <row r="71" spans="2:7">
      <c r="B71" s="369" t="s">
        <v>30</v>
      </c>
      <c r="C71" s="370" t="s">
        <v>48</v>
      </c>
      <c r="D71" s="371">
        <v>80159227.159999996</v>
      </c>
      <c r="E71" s="372">
        <f>E72</f>
        <v>0.99601718633588621</v>
      </c>
    </row>
    <row r="72" spans="2:7">
      <c r="B72" s="369" t="s">
        <v>261</v>
      </c>
      <c r="C72" s="370" t="s">
        <v>262</v>
      </c>
      <c r="D72" s="371">
        <v>80159227.159999996</v>
      </c>
      <c r="E72" s="372">
        <f>D72/E21</f>
        <v>0.99601718633588621</v>
      </c>
    </row>
    <row r="73" spans="2:7">
      <c r="B73" s="369" t="s">
        <v>263</v>
      </c>
      <c r="C73" s="370" t="s">
        <v>264</v>
      </c>
      <c r="D73" s="371">
        <v>0</v>
      </c>
      <c r="E73" s="372">
        <v>0</v>
      </c>
    </row>
    <row r="74" spans="2:7">
      <c r="B74" s="369" t="s">
        <v>32</v>
      </c>
      <c r="C74" s="370" t="s">
        <v>113</v>
      </c>
      <c r="D74" s="371">
        <v>0</v>
      </c>
      <c r="E74" s="372">
        <v>0</v>
      </c>
    </row>
    <row r="75" spans="2:7">
      <c r="B75" s="369" t="s">
        <v>265</v>
      </c>
      <c r="C75" s="370" t="s">
        <v>266</v>
      </c>
      <c r="D75" s="371">
        <v>0</v>
      </c>
      <c r="E75" s="372">
        <v>0</v>
      </c>
    </row>
    <row r="76" spans="2:7">
      <c r="B76" s="369" t="s">
        <v>267</v>
      </c>
      <c r="C76" s="370" t="s">
        <v>268</v>
      </c>
      <c r="D76" s="371">
        <v>0</v>
      </c>
      <c r="E76" s="372">
        <v>0</v>
      </c>
    </row>
    <row r="77" spans="2:7">
      <c r="B77" s="369" t="s">
        <v>269</v>
      </c>
      <c r="C77" s="370" t="s">
        <v>270</v>
      </c>
      <c r="D77" s="371">
        <v>0</v>
      </c>
      <c r="E77" s="372">
        <v>0</v>
      </c>
    </row>
    <row r="78" spans="2:7">
      <c r="B78" s="369" t="s">
        <v>271</v>
      </c>
      <c r="C78" s="370" t="s">
        <v>272</v>
      </c>
      <c r="D78" s="371">
        <v>0</v>
      </c>
      <c r="E78" s="372">
        <v>0</v>
      </c>
    </row>
    <row r="79" spans="2:7">
      <c r="B79" s="369" t="s">
        <v>273</v>
      </c>
      <c r="C79" s="370" t="s">
        <v>274</v>
      </c>
      <c r="D79" s="371">
        <v>0</v>
      </c>
      <c r="E79" s="372">
        <v>0</v>
      </c>
    </row>
    <row r="80" spans="2:7">
      <c r="B80" s="369" t="s">
        <v>49</v>
      </c>
      <c r="C80" s="370" t="s">
        <v>50</v>
      </c>
      <c r="D80" s="371">
        <v>0</v>
      </c>
      <c r="E80" s="372">
        <v>0</v>
      </c>
    </row>
    <row r="81" spans="2:7">
      <c r="B81" s="375" t="s">
        <v>51</v>
      </c>
      <c r="C81" s="376" t="s">
        <v>52</v>
      </c>
      <c r="D81" s="168">
        <v>0</v>
      </c>
      <c r="E81" s="377">
        <v>0</v>
      </c>
    </row>
    <row r="82" spans="2:7">
      <c r="B82" s="375" t="s">
        <v>275</v>
      </c>
      <c r="C82" s="376" t="s">
        <v>276</v>
      </c>
      <c r="D82" s="168">
        <v>0</v>
      </c>
      <c r="E82" s="377">
        <v>0</v>
      </c>
    </row>
    <row r="83" spans="2:7">
      <c r="B83" s="375" t="s">
        <v>277</v>
      </c>
      <c r="C83" s="376" t="s">
        <v>278</v>
      </c>
      <c r="D83" s="168">
        <v>0</v>
      </c>
      <c r="E83" s="377">
        <v>0</v>
      </c>
    </row>
    <row r="84" spans="2:7">
      <c r="B84" s="375" t="s">
        <v>279</v>
      </c>
      <c r="C84" s="376" t="s">
        <v>280</v>
      </c>
      <c r="D84" s="168">
        <v>0</v>
      </c>
      <c r="E84" s="377">
        <v>0</v>
      </c>
    </row>
    <row r="85" spans="2:7">
      <c r="B85" s="375" t="s">
        <v>281</v>
      </c>
      <c r="C85" s="376" t="s">
        <v>282</v>
      </c>
      <c r="D85" s="168">
        <v>0</v>
      </c>
      <c r="E85" s="377">
        <v>0</v>
      </c>
    </row>
    <row r="86" spans="2:7">
      <c r="B86" s="375" t="s">
        <v>53</v>
      </c>
      <c r="C86" s="376" t="s">
        <v>54</v>
      </c>
      <c r="D86" s="168">
        <v>0</v>
      </c>
      <c r="E86" s="377">
        <v>0</v>
      </c>
    </row>
    <row r="87" spans="2:7">
      <c r="B87" s="375" t="s">
        <v>55</v>
      </c>
      <c r="C87" s="376" t="s">
        <v>56</v>
      </c>
      <c r="D87" s="168">
        <v>421352.53</v>
      </c>
      <c r="E87" s="377">
        <f>D87/E21</f>
        <v>5.2355090768081598E-3</v>
      </c>
    </row>
    <row r="88" spans="2:7">
      <c r="B88" s="166" t="s">
        <v>57</v>
      </c>
      <c r="C88" s="165" t="s">
        <v>58</v>
      </c>
      <c r="D88" s="95">
        <v>0</v>
      </c>
      <c r="E88" s="96">
        <v>0</v>
      </c>
    </row>
    <row r="89" spans="2:7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7">
      <c r="B90" s="107" t="s">
        <v>59</v>
      </c>
      <c r="C90" s="97" t="s">
        <v>62</v>
      </c>
      <c r="D90" s="98">
        <v>40684.439999999995</v>
      </c>
      <c r="E90" s="99">
        <f>D90/E21</f>
        <v>5.0552385411061114E-4</v>
      </c>
    </row>
    <row r="91" spans="2:7">
      <c r="B91" s="108" t="s">
        <v>61</v>
      </c>
      <c r="C91" s="15" t="s">
        <v>64</v>
      </c>
      <c r="D91" s="16">
        <v>141501.07</v>
      </c>
      <c r="E91" s="17">
        <f>D91/E21</f>
        <v>1.7582192668050829E-3</v>
      </c>
    </row>
    <row r="92" spans="2:7">
      <c r="B92" s="380" t="s">
        <v>63</v>
      </c>
      <c r="C92" s="381" t="s">
        <v>65</v>
      </c>
      <c r="D92" s="382">
        <f>D58+D89+D90-D91+D87</f>
        <v>80479763.060000002</v>
      </c>
      <c r="E92" s="306">
        <f>E58+E89+E90-E91+E87</f>
        <v>0.99999999999999989</v>
      </c>
      <c r="G92" s="61"/>
    </row>
    <row r="93" spans="2:7">
      <c r="B93" s="375" t="s">
        <v>3</v>
      </c>
      <c r="C93" s="376" t="s">
        <v>66</v>
      </c>
      <c r="D93" s="168">
        <f>D92</f>
        <v>80479763.060000002</v>
      </c>
      <c r="E93" s="377">
        <f>E92</f>
        <v>0.99999999999999989</v>
      </c>
    </row>
    <row r="94" spans="2:7">
      <c r="B94" s="375" t="s">
        <v>5</v>
      </c>
      <c r="C94" s="376" t="s">
        <v>114</v>
      </c>
      <c r="D94" s="168">
        <v>0</v>
      </c>
      <c r="E94" s="377">
        <v>0</v>
      </c>
    </row>
    <row r="95" spans="2:7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 codeName="Arkusz106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195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112297.47</v>
      </c>
      <c r="E11" s="238">
        <v>107006.76999999999</v>
      </c>
    </row>
    <row r="12" spans="2:12">
      <c r="B12" s="124" t="s">
        <v>3</v>
      </c>
      <c r="C12" s="125" t="s">
        <v>4</v>
      </c>
      <c r="D12" s="239">
        <v>112297.47</v>
      </c>
      <c r="E12" s="240">
        <v>107006.76999999999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112297.47</v>
      </c>
      <c r="E21" s="246">
        <v>107006.76999999999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112875.4</v>
      </c>
      <c r="E26" s="164">
        <v>112297.47</v>
      </c>
      <c r="G26" s="63"/>
    </row>
    <row r="27" spans="2:11">
      <c r="B27" s="8" t="s">
        <v>16</v>
      </c>
      <c r="C27" s="9" t="s">
        <v>106</v>
      </c>
      <c r="D27" s="249">
        <v>-7168.57</v>
      </c>
      <c r="E27" s="232">
        <v>-14124.77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0.01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0.01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7168.57</v>
      </c>
      <c r="E32" s="233">
        <v>14124.78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4168.34</v>
      </c>
      <c r="E33" s="234">
        <v>11202.76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1460.72</v>
      </c>
      <c r="E35" s="234">
        <v>1385.58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1539.51</v>
      </c>
      <c r="E37" s="234">
        <v>1536.44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6590.64</v>
      </c>
      <c r="E40" s="253">
        <v>8834.07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112297.46999999999</v>
      </c>
      <c r="E41" s="109">
        <v>107006.76999999999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8784.0779999999995</v>
      </c>
      <c r="E47" s="110">
        <v>8232.9519999999993</v>
      </c>
      <c r="G47" s="61"/>
    </row>
    <row r="48" spans="2:10">
      <c r="B48" s="136" t="s">
        <v>5</v>
      </c>
      <c r="C48" s="134" t="s">
        <v>40</v>
      </c>
      <c r="D48" s="220">
        <v>8232.9519999999993</v>
      </c>
      <c r="E48" s="110">
        <v>7239.9709999999995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12.85</v>
      </c>
      <c r="E50" s="110">
        <v>13.64</v>
      </c>
      <c r="G50" s="123"/>
    </row>
    <row r="51" spans="2:7">
      <c r="B51" s="135" t="s">
        <v>5</v>
      </c>
      <c r="C51" s="125" t="s">
        <v>109</v>
      </c>
      <c r="D51" s="220">
        <v>12.81</v>
      </c>
      <c r="E51" s="110">
        <v>13.64</v>
      </c>
      <c r="G51" s="123"/>
    </row>
    <row r="52" spans="2:7">
      <c r="B52" s="135" t="s">
        <v>7</v>
      </c>
      <c r="C52" s="125" t="s">
        <v>110</v>
      </c>
      <c r="D52" s="220">
        <v>13.64</v>
      </c>
      <c r="E52" s="110">
        <v>14.780000000000001</v>
      </c>
    </row>
    <row r="53" spans="2:7" ht="13.5" customHeight="1" thickBot="1">
      <c r="B53" s="137" t="s">
        <v>8</v>
      </c>
      <c r="C53" s="138" t="s">
        <v>40</v>
      </c>
      <c r="D53" s="219">
        <v>13.64</v>
      </c>
      <c r="E53" s="191">
        <v>14.78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107006.76999999999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107006.76999999999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107006.76999999999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107006.76999999999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107006.76999999999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 codeName="Arkusz108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169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89239.59</v>
      </c>
      <c r="E11" s="238">
        <v>397415.96</v>
      </c>
    </row>
    <row r="12" spans="2:12">
      <c r="B12" s="124" t="s">
        <v>3</v>
      </c>
      <c r="C12" s="125" t="s">
        <v>4</v>
      </c>
      <c r="D12" s="239">
        <v>89239.59</v>
      </c>
      <c r="E12" s="240">
        <v>397415.96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89239.59</v>
      </c>
      <c r="E21" s="246">
        <v>397415.96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34977.279999999999</v>
      </c>
      <c r="E26" s="164">
        <v>89239.59</v>
      </c>
      <c r="G26" s="63"/>
      <c r="H26" s="167"/>
    </row>
    <row r="27" spans="2:11">
      <c r="B27" s="8" t="s">
        <v>16</v>
      </c>
      <c r="C27" s="9" t="s">
        <v>106</v>
      </c>
      <c r="D27" s="215">
        <v>53867.450000000004</v>
      </c>
      <c r="E27" s="187">
        <v>333135.27999999997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15">
        <v>89239.96</v>
      </c>
      <c r="E28" s="188">
        <v>339567.17</v>
      </c>
      <c r="F28" s="61"/>
      <c r="G28" s="61"/>
      <c r="H28" s="172"/>
      <c r="I28" s="61"/>
      <c r="J28" s="63"/>
    </row>
    <row r="29" spans="2:11">
      <c r="B29" s="132" t="s">
        <v>3</v>
      </c>
      <c r="C29" s="125" t="s">
        <v>19</v>
      </c>
      <c r="D29" s="216">
        <v>1282.99</v>
      </c>
      <c r="E29" s="189">
        <v>1625.54</v>
      </c>
      <c r="F29" s="61"/>
      <c r="G29" s="61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61"/>
      <c r="H30" s="172"/>
      <c r="I30" s="61"/>
      <c r="J30" s="63"/>
    </row>
    <row r="31" spans="2:11">
      <c r="B31" s="132" t="s">
        <v>7</v>
      </c>
      <c r="C31" s="125" t="s">
        <v>21</v>
      </c>
      <c r="D31" s="216">
        <v>87956.97</v>
      </c>
      <c r="E31" s="189">
        <v>337941.63</v>
      </c>
      <c r="F31" s="61"/>
      <c r="G31" s="61"/>
      <c r="H31" s="172"/>
      <c r="I31" s="61"/>
      <c r="J31" s="63"/>
    </row>
    <row r="32" spans="2:11">
      <c r="B32" s="75" t="s">
        <v>22</v>
      </c>
      <c r="C32" s="10" t="s">
        <v>23</v>
      </c>
      <c r="D32" s="215">
        <v>35372.51</v>
      </c>
      <c r="E32" s="188">
        <v>6431.89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16">
        <v>13208.45</v>
      </c>
      <c r="E33" s="189">
        <v>1361.67</v>
      </c>
      <c r="F33" s="61"/>
      <c r="G33" s="61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189">
        <v>598.54</v>
      </c>
      <c r="F34" s="61"/>
      <c r="G34" s="61"/>
      <c r="H34" s="172"/>
      <c r="I34" s="61"/>
      <c r="J34" s="63"/>
    </row>
    <row r="35" spans="2:10">
      <c r="B35" s="132" t="s">
        <v>7</v>
      </c>
      <c r="C35" s="125" t="s">
        <v>26</v>
      </c>
      <c r="D35" s="216">
        <v>447.34000000000003</v>
      </c>
      <c r="E35" s="189">
        <v>660.41</v>
      </c>
      <c r="F35" s="61"/>
      <c r="G35" s="61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61"/>
      <c r="H36" s="172"/>
      <c r="I36" s="61"/>
      <c r="J36" s="63"/>
    </row>
    <row r="37" spans="2:10" ht="25.5">
      <c r="B37" s="132" t="s">
        <v>28</v>
      </c>
      <c r="C37" s="125" t="s">
        <v>29</v>
      </c>
      <c r="D37" s="216">
        <v>895.9</v>
      </c>
      <c r="E37" s="189">
        <v>2782.05</v>
      </c>
      <c r="F37" s="61"/>
      <c r="G37" s="61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61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20820.82</v>
      </c>
      <c r="E39" s="235">
        <v>1029.22</v>
      </c>
      <c r="F39" s="61"/>
      <c r="G39" s="61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17">
        <v>394.86</v>
      </c>
      <c r="E40" s="190">
        <v>-24958.91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89239.590000000011</v>
      </c>
      <c r="E41" s="109">
        <v>397415.96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5158.8909999999996</v>
      </c>
      <c r="E47" s="110">
        <v>11310.468000000001</v>
      </c>
      <c r="G47" s="61"/>
    </row>
    <row r="48" spans="2:10">
      <c r="B48" s="136" t="s">
        <v>5</v>
      </c>
      <c r="C48" s="134" t="s">
        <v>40</v>
      </c>
      <c r="D48" s="220">
        <v>11310.468000000001</v>
      </c>
      <c r="E48" s="110">
        <v>54440.542000000001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6.78</v>
      </c>
      <c r="E50" s="110">
        <v>7.89</v>
      </c>
      <c r="G50" s="123"/>
    </row>
    <row r="51" spans="2:7">
      <c r="B51" s="135" t="s">
        <v>5</v>
      </c>
      <c r="C51" s="125" t="s">
        <v>109</v>
      </c>
      <c r="D51" s="220">
        <v>6.7700000000000005</v>
      </c>
      <c r="E51" s="110">
        <v>7.1000000000000005</v>
      </c>
      <c r="G51" s="123"/>
    </row>
    <row r="52" spans="2:7">
      <c r="B52" s="135" t="s">
        <v>7</v>
      </c>
      <c r="C52" s="125" t="s">
        <v>110</v>
      </c>
      <c r="D52" s="220">
        <v>9.17</v>
      </c>
      <c r="E52" s="110">
        <v>7.91</v>
      </c>
    </row>
    <row r="53" spans="2:7" ht="13.5" customHeight="1" thickBot="1">
      <c r="B53" s="137" t="s">
        <v>8</v>
      </c>
      <c r="C53" s="138" t="s">
        <v>40</v>
      </c>
      <c r="D53" s="219">
        <v>7.89</v>
      </c>
      <c r="E53" s="191">
        <v>7.3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397415.96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397415.96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397415.96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397415.96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397415.96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1332A-61BA-41E4-92DB-DF6D3A5FC6DA}">
  <dimension ref="A1:L95"/>
  <sheetViews>
    <sheetView zoomScale="80" zoomScaleNormal="80" workbookViewId="0">
      <selection activeCell="E87" sqref="E87"/>
    </sheetView>
  </sheetViews>
  <sheetFormatPr defaultRowHeight="12.75"/>
  <cols>
    <col min="1" max="1" width="8.710937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227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104319.52</v>
      </c>
      <c r="E11" s="238">
        <v>0</v>
      </c>
    </row>
    <row r="12" spans="2:12">
      <c r="B12" s="124" t="s">
        <v>3</v>
      </c>
      <c r="C12" s="125" t="s">
        <v>4</v>
      </c>
      <c r="D12" s="239">
        <v>104319.52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104319.52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8.1854523159563541E-12</v>
      </c>
      <c r="E26" s="248">
        <v>104319.52</v>
      </c>
      <c r="G26" s="63"/>
    </row>
    <row r="27" spans="2:11">
      <c r="B27" s="8" t="s">
        <v>16</v>
      </c>
      <c r="C27" s="9" t="s">
        <v>106</v>
      </c>
      <c r="D27" s="249">
        <v>140483.38</v>
      </c>
      <c r="E27" s="232">
        <v>-108500.33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141156.13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141156.13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672.75</v>
      </c>
      <c r="E32" s="233">
        <v>108500.33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672.75</v>
      </c>
      <c r="E37" s="234">
        <v>1001.73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107498.6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-36163.86</v>
      </c>
      <c r="E40" s="253">
        <v>4180.8100000000004</v>
      </c>
      <c r="G40" s="63"/>
    </row>
    <row r="41" spans="2:10" ht="13.5" thickBot="1">
      <c r="B41" s="82" t="s">
        <v>36</v>
      </c>
      <c r="C41" s="83" t="s">
        <v>37</v>
      </c>
      <c r="D41" s="254">
        <v>104319.52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0</v>
      </c>
      <c r="E47" s="110">
        <v>1828.5630000000001</v>
      </c>
      <c r="G47" s="61"/>
    </row>
    <row r="48" spans="2:10">
      <c r="B48" s="136" t="s">
        <v>5</v>
      </c>
      <c r="C48" s="134" t="s">
        <v>40</v>
      </c>
      <c r="D48" s="220">
        <v>1828.5630000000001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0</v>
      </c>
      <c r="E50" s="110">
        <v>57.05</v>
      </c>
      <c r="G50" s="123"/>
    </row>
    <row r="51" spans="2:7">
      <c r="B51" s="135" t="s">
        <v>5</v>
      </c>
      <c r="C51" s="125" t="s">
        <v>109</v>
      </c>
      <c r="D51" s="220">
        <v>53.7</v>
      </c>
      <c r="E51" s="110">
        <v>57.05</v>
      </c>
      <c r="G51" s="123"/>
    </row>
    <row r="52" spans="2:7">
      <c r="B52" s="135" t="s">
        <v>7</v>
      </c>
      <c r="C52" s="125" t="s">
        <v>110</v>
      </c>
      <c r="D52" s="220">
        <v>65.849999999999994</v>
      </c>
      <c r="E52" s="110">
        <v>63.370000000000005</v>
      </c>
    </row>
    <row r="53" spans="2:7" ht="13.5" customHeight="1" thickBot="1">
      <c r="B53" s="137" t="s">
        <v>8</v>
      </c>
      <c r="C53" s="138" t="s">
        <v>40</v>
      </c>
      <c r="D53" s="219">
        <v>57.05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9:E9"/>
    <mergeCell ref="B2:E2"/>
    <mergeCell ref="B3:E3"/>
    <mergeCell ref="B5:E5"/>
    <mergeCell ref="B6:E6"/>
    <mergeCell ref="B8:E8"/>
    <mergeCell ref="B56:E56"/>
    <mergeCell ref="B57:C57"/>
    <mergeCell ref="B21:C21"/>
    <mergeCell ref="B23:E23"/>
    <mergeCell ref="B24:E24"/>
    <mergeCell ref="B43:E43"/>
    <mergeCell ref="B44:E44"/>
    <mergeCell ref="B55:E5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sheetPr codeName="Arkusz110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170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166116.44</v>
      </c>
      <c r="E11" s="238">
        <v>0</v>
      </c>
    </row>
    <row r="12" spans="2:12">
      <c r="B12" s="124" t="s">
        <v>3</v>
      </c>
      <c r="C12" s="125" t="s">
        <v>4</v>
      </c>
      <c r="D12" s="239">
        <v>166116.44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166116.44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1025660.89</v>
      </c>
      <c r="E26" s="248">
        <v>166116.44</v>
      </c>
      <c r="G26" s="63"/>
    </row>
    <row r="27" spans="2:11">
      <c r="B27" s="8" t="s">
        <v>16</v>
      </c>
      <c r="C27" s="9" t="s">
        <v>106</v>
      </c>
      <c r="D27" s="249">
        <v>-628582.56000000006</v>
      </c>
      <c r="E27" s="232">
        <v>-216557.57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628582.56000000006</v>
      </c>
      <c r="E32" s="233">
        <v>216557.57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115193.47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-1754.5900000000001</v>
      </c>
      <c r="E35" s="234">
        <v>0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-10827.15</v>
      </c>
      <c r="E37" s="234">
        <v>1794.1200000000001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525970.82999999996</v>
      </c>
      <c r="E39" s="235">
        <v>214763.45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-230961.89</v>
      </c>
      <c r="E40" s="253">
        <v>50441.12999999999</v>
      </c>
      <c r="G40" s="63"/>
    </row>
    <row r="41" spans="2:10" ht="13.5" thickBot="1">
      <c r="B41" s="82" t="s">
        <v>36</v>
      </c>
      <c r="C41" s="83" t="s">
        <v>37</v>
      </c>
      <c r="D41" s="254">
        <v>166116.43999999994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36814.82</v>
      </c>
      <c r="E47" s="110">
        <v>7080.8370000000004</v>
      </c>
      <c r="G47" s="61"/>
    </row>
    <row r="48" spans="2:10">
      <c r="B48" s="136" t="s">
        <v>5</v>
      </c>
      <c r="C48" s="134" t="s">
        <v>40</v>
      </c>
      <c r="D48" s="220">
        <v>7080.8370000000004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27.86</v>
      </c>
      <c r="E50" s="110">
        <v>23.46</v>
      </c>
      <c r="G50" s="123"/>
    </row>
    <row r="51" spans="2:7">
      <c r="B51" s="135" t="s">
        <v>5</v>
      </c>
      <c r="C51" s="125" t="s">
        <v>109</v>
      </c>
      <c r="D51" s="220">
        <v>20.100000000000001</v>
      </c>
      <c r="E51" s="110">
        <v>23.46</v>
      </c>
      <c r="G51" s="123"/>
    </row>
    <row r="52" spans="2:7">
      <c r="B52" s="135" t="s">
        <v>7</v>
      </c>
      <c r="C52" s="125" t="s">
        <v>110</v>
      </c>
      <c r="D52" s="220">
        <v>28.83</v>
      </c>
      <c r="E52" s="110">
        <v>30.72</v>
      </c>
    </row>
    <row r="53" spans="2:7" ht="13.5" customHeight="1" thickBot="1">
      <c r="B53" s="137" t="s">
        <v>8</v>
      </c>
      <c r="C53" s="138" t="s">
        <v>40</v>
      </c>
      <c r="D53" s="219">
        <v>23.46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sheetPr codeName="Arkusz111">
    <pageSetUpPr fitToPage="1"/>
  </sheetPr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20.85546875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21808.21</v>
      </c>
      <c r="E11" s="238">
        <v>28019.94</v>
      </c>
    </row>
    <row r="12" spans="2:12">
      <c r="B12" s="124" t="s">
        <v>3</v>
      </c>
      <c r="C12" s="125" t="s">
        <v>4</v>
      </c>
      <c r="D12" s="239">
        <v>21808.21</v>
      </c>
      <c r="E12" s="240">
        <v>28019.94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21808.21</v>
      </c>
      <c r="E21" s="246">
        <v>28019.94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21237.33</v>
      </c>
      <c r="E26" s="164">
        <v>21808.21</v>
      </c>
      <c r="G26" s="63"/>
    </row>
    <row r="27" spans="2:11">
      <c r="B27" s="8" t="s">
        <v>16</v>
      </c>
      <c r="C27" s="9" t="s">
        <v>106</v>
      </c>
      <c r="D27" s="249">
        <v>761.33000000000084</v>
      </c>
      <c r="E27" s="232">
        <v>3297.1000000000004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5831.97</v>
      </c>
      <c r="E28" s="233">
        <v>5708.52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5831.97</v>
      </c>
      <c r="E29" s="234">
        <v>5708.28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0.24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5070.6399999999994</v>
      </c>
      <c r="E32" s="233">
        <v>2411.42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3653</v>
      </c>
      <c r="E33" s="234">
        <v>1710.47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570.41</v>
      </c>
      <c r="E35" s="234">
        <v>535.20000000000005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149.71</v>
      </c>
      <c r="E37" s="234">
        <v>165.70000000000002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697.52</v>
      </c>
      <c r="E39" s="235">
        <v>0.05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-190.45</v>
      </c>
      <c r="E40" s="253">
        <v>2914.63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21808.210000000003</v>
      </c>
      <c r="E41" s="109">
        <v>28019.94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356.75</v>
      </c>
      <c r="E47" s="110">
        <v>369.75599999999997</v>
      </c>
      <c r="G47" s="61"/>
      <c r="H47" s="115"/>
    </row>
    <row r="48" spans="2:10">
      <c r="B48" s="136" t="s">
        <v>5</v>
      </c>
      <c r="C48" s="134" t="s">
        <v>40</v>
      </c>
      <c r="D48" s="220">
        <v>369.75599999999997</v>
      </c>
      <c r="E48" s="110">
        <v>422.75099999999998</v>
      </c>
      <c r="G48" s="14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59.53</v>
      </c>
      <c r="E50" s="110">
        <v>58.98</v>
      </c>
      <c r="G50" s="123"/>
    </row>
    <row r="51" spans="2:7">
      <c r="B51" s="135" t="s">
        <v>5</v>
      </c>
      <c r="C51" s="125" t="s">
        <v>109</v>
      </c>
      <c r="D51" s="220">
        <v>54.34</v>
      </c>
      <c r="E51" s="110">
        <v>58.98</v>
      </c>
      <c r="G51" s="123"/>
    </row>
    <row r="52" spans="2:7">
      <c r="B52" s="135" t="s">
        <v>7</v>
      </c>
      <c r="C52" s="125" t="s">
        <v>110</v>
      </c>
      <c r="D52" s="220">
        <v>59.74</v>
      </c>
      <c r="E52" s="110">
        <v>66.510000000000005</v>
      </c>
    </row>
    <row r="53" spans="2:7" ht="12.75" customHeight="1" thickBot="1">
      <c r="B53" s="137" t="s">
        <v>8</v>
      </c>
      <c r="C53" s="138" t="s">
        <v>40</v>
      </c>
      <c r="D53" s="219">
        <v>58.98</v>
      </c>
      <c r="E53" s="191">
        <v>66.28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7.2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28019.94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28019.94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28019.94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28019.94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28019.94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headerFooter>
    <oddHeader>&amp;C&amp;"Calibri"&amp;10&amp;K000000Confidential&amp;1#</oddHead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sheetPr codeName="Arkusz112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123"/>
      <c r="I2" s="123"/>
      <c r="J2" s="112"/>
      <c r="L2" s="61"/>
    </row>
    <row r="3" spans="2:12" ht="15.75">
      <c r="B3" s="346" t="s">
        <v>245</v>
      </c>
      <c r="C3" s="346"/>
      <c r="D3" s="346"/>
      <c r="E3" s="346"/>
      <c r="H3" s="123"/>
      <c r="I3" s="123"/>
      <c r="J3" s="112"/>
    </row>
    <row r="4" spans="2:12" ht="15">
      <c r="B4" s="70"/>
      <c r="C4" s="70"/>
      <c r="D4" s="70"/>
      <c r="E4" s="70"/>
      <c r="H4" s="123"/>
      <c r="I4" s="123"/>
      <c r="J4" s="112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196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2596157.98</v>
      </c>
      <c r="E11" s="238">
        <v>250883.52999999988</v>
      </c>
    </row>
    <row r="12" spans="2:12">
      <c r="B12" s="124" t="s">
        <v>3</v>
      </c>
      <c r="C12" s="125" t="s">
        <v>4</v>
      </c>
      <c r="D12" s="239">
        <v>2596157.98</v>
      </c>
      <c r="E12" s="240">
        <v>250883.52999999988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2596157.98</v>
      </c>
      <c r="E21" s="246">
        <v>250883.52999999988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3057595.74</v>
      </c>
      <c r="E26" s="164">
        <v>2596157.98</v>
      </c>
      <c r="G26" s="63"/>
    </row>
    <row r="27" spans="2:11">
      <c r="B27" s="8" t="s">
        <v>16</v>
      </c>
      <c r="C27" s="9" t="s">
        <v>106</v>
      </c>
      <c r="D27" s="249">
        <v>-654529.61</v>
      </c>
      <c r="E27" s="232">
        <v>-2481676.6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0.03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0.03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654529.61</v>
      </c>
      <c r="E32" s="233">
        <v>2481676.63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591353.56000000006</v>
      </c>
      <c r="E33" s="234">
        <v>2455772.41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14222.62</v>
      </c>
      <c r="E35" s="234">
        <v>4927.4800000000005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48953.43</v>
      </c>
      <c r="E37" s="234">
        <v>20976.74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193091.85</v>
      </c>
      <c r="E40" s="253">
        <v>136402.15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2596157.9800000004</v>
      </c>
      <c r="E41" s="109">
        <v>250883.52999999988</v>
      </c>
      <c r="F41" s="66"/>
      <c r="G41" s="63"/>
      <c r="H41" s="167"/>
    </row>
    <row r="42" spans="2:10">
      <c r="B42" s="76"/>
      <c r="C42" s="76"/>
      <c r="D42" s="77"/>
      <c r="E42" s="77"/>
      <c r="F42" s="66"/>
      <c r="G42" s="56"/>
      <c r="H42" s="167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15217.976000000001</v>
      </c>
      <c r="E47" s="110">
        <v>12114.031000000001</v>
      </c>
      <c r="G47" s="61"/>
    </row>
    <row r="48" spans="2:10">
      <c r="B48" s="136" t="s">
        <v>5</v>
      </c>
      <c r="C48" s="134" t="s">
        <v>40</v>
      </c>
      <c r="D48" s="220">
        <v>12114.031000000001</v>
      </c>
      <c r="E48" s="110">
        <v>1067.317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200.92</v>
      </c>
      <c r="E50" s="110">
        <v>214.31</v>
      </c>
      <c r="G50" s="123"/>
    </row>
    <row r="51" spans="2:7">
      <c r="B51" s="135" t="s">
        <v>5</v>
      </c>
      <c r="C51" s="125" t="s">
        <v>109</v>
      </c>
      <c r="D51" s="220">
        <v>199.99</v>
      </c>
      <c r="E51" s="110">
        <v>214.31</v>
      </c>
      <c r="G51" s="123"/>
    </row>
    <row r="52" spans="2:7">
      <c r="B52" s="135" t="s">
        <v>7</v>
      </c>
      <c r="C52" s="125" t="s">
        <v>110</v>
      </c>
      <c r="D52" s="220">
        <v>214.31</v>
      </c>
      <c r="E52" s="110">
        <v>235.06</v>
      </c>
    </row>
    <row r="53" spans="2:7" ht="12.75" customHeight="1" thickBot="1">
      <c r="B53" s="137" t="s">
        <v>8</v>
      </c>
      <c r="C53" s="138" t="s">
        <v>40</v>
      </c>
      <c r="D53" s="219">
        <v>214.31</v>
      </c>
      <c r="E53" s="191">
        <v>235.06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250883.52999999988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3.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250883.52999999988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250883.52999999988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250883.52999999988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250883.52999999988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sheetPr codeName="Arkusz113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197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5966688.0199999996</v>
      </c>
      <c r="E11" s="238">
        <v>6277692.2299999995</v>
      </c>
    </row>
    <row r="12" spans="2:12">
      <c r="B12" s="124" t="s">
        <v>3</v>
      </c>
      <c r="C12" s="125" t="s">
        <v>4</v>
      </c>
      <c r="D12" s="239">
        <v>5966688.0199999996</v>
      </c>
      <c r="E12" s="240">
        <v>6277692.2299999995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5966688.0199999996</v>
      </c>
      <c r="E21" s="246">
        <v>6277692.2299999995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4695240.93</v>
      </c>
      <c r="E26" s="164">
        <v>5966688.0199999996</v>
      </c>
      <c r="G26" s="63"/>
    </row>
    <row r="27" spans="2:11">
      <c r="B27" s="8" t="s">
        <v>16</v>
      </c>
      <c r="C27" s="9" t="s">
        <v>106</v>
      </c>
      <c r="D27" s="249">
        <v>935043.87000000011</v>
      </c>
      <c r="E27" s="232">
        <v>-329920.65999999997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1567072.81</v>
      </c>
      <c r="E28" s="233">
        <v>0.02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1567072.81</v>
      </c>
      <c r="E31" s="234">
        <v>0.02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632028.93999999994</v>
      </c>
      <c r="E32" s="233">
        <v>329920.68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467179.09</v>
      </c>
      <c r="E33" s="234">
        <v>225270.56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23960.49</v>
      </c>
      <c r="E35" s="234">
        <v>8832.23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140889.35999999999</v>
      </c>
      <c r="E37" s="234">
        <v>95817.89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336403.22</v>
      </c>
      <c r="E40" s="253">
        <v>640924.87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5966688.0199999996</v>
      </c>
      <c r="E41" s="109">
        <v>6277692.2299999995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66">
        <f>D21</f>
        <v>5966688.0199999996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403371.21399999998</v>
      </c>
      <c r="E47" s="110">
        <v>482351.49699999997</v>
      </c>
      <c r="G47" s="61"/>
    </row>
    <row r="48" spans="2:10">
      <c r="B48" s="136" t="s">
        <v>5</v>
      </c>
      <c r="C48" s="134" t="s">
        <v>40</v>
      </c>
      <c r="D48" s="220">
        <v>482351.49699999997</v>
      </c>
      <c r="E48" s="110">
        <v>456227.63299999997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11.64</v>
      </c>
      <c r="E50" s="202">
        <v>12.37</v>
      </c>
      <c r="G50" s="123"/>
    </row>
    <row r="51" spans="2:7">
      <c r="B51" s="135" t="s">
        <v>5</v>
      </c>
      <c r="C51" s="125" t="s">
        <v>109</v>
      </c>
      <c r="D51" s="220">
        <v>11.540000000000001</v>
      </c>
      <c r="E51" s="270">
        <v>12.37</v>
      </c>
      <c r="G51" s="123"/>
    </row>
    <row r="52" spans="2:7">
      <c r="B52" s="135" t="s">
        <v>7</v>
      </c>
      <c r="C52" s="125" t="s">
        <v>110</v>
      </c>
      <c r="D52" s="220">
        <v>12.39</v>
      </c>
      <c r="E52" s="208">
        <v>13.76</v>
      </c>
    </row>
    <row r="53" spans="2:7" ht="12.75" customHeight="1" thickBot="1">
      <c r="B53" s="137" t="s">
        <v>8</v>
      </c>
      <c r="C53" s="138" t="s">
        <v>40</v>
      </c>
      <c r="D53" s="219">
        <v>12.37</v>
      </c>
      <c r="E53" s="191">
        <v>13.76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6277692.2299999995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6277692.2299999995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6277692.2299999995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6277692.2299999995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6277692.2299999995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sheetPr codeName="Arkusz114"/>
  <dimension ref="A1:L95"/>
  <sheetViews>
    <sheetView zoomScale="80" zoomScaleNormal="80" workbookViewId="0">
      <selection activeCell="E87" sqref="E87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211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114942.74</v>
      </c>
      <c r="E11" s="238">
        <v>0</v>
      </c>
    </row>
    <row r="12" spans="2:12">
      <c r="B12" s="124" t="s">
        <v>3</v>
      </c>
      <c r="C12" s="125" t="s">
        <v>4</v>
      </c>
      <c r="D12" s="239">
        <v>114942.74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114942.74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47">
        <v>192822.31</v>
      </c>
      <c r="E26" s="248">
        <v>114942.74</v>
      </c>
      <c r="G26" s="63"/>
    </row>
    <row r="27" spans="2:11">
      <c r="B27" s="8" t="s">
        <v>16</v>
      </c>
      <c r="C27" s="9" t="s">
        <v>106</v>
      </c>
      <c r="D27" s="249">
        <v>-74209.13</v>
      </c>
      <c r="E27" s="232">
        <v>-122389.82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74209.13</v>
      </c>
      <c r="E32" s="233">
        <v>122389.82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42194.090000000004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71423.210000000006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0</v>
      </c>
      <c r="E35" s="234">
        <v>0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2785.92</v>
      </c>
      <c r="E37" s="234">
        <v>873.29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79322.44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-3670.44</v>
      </c>
      <c r="E40" s="253">
        <v>7447.08</v>
      </c>
      <c r="G40" s="63"/>
      <c r="H40" s="167"/>
    </row>
    <row r="41" spans="2:10" ht="13.5" thickBot="1">
      <c r="B41" s="82" t="s">
        <v>36</v>
      </c>
      <c r="C41" s="83" t="s">
        <v>37</v>
      </c>
      <c r="D41" s="254">
        <v>114942.73999999999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16723.530999999999</v>
      </c>
      <c r="E47" s="210">
        <v>10003.719999999999</v>
      </c>
      <c r="G47" s="61"/>
    </row>
    <row r="48" spans="2:10">
      <c r="B48" s="136" t="s">
        <v>5</v>
      </c>
      <c r="C48" s="134" t="s">
        <v>40</v>
      </c>
      <c r="D48" s="220">
        <v>10003.719999999999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03"/>
    </row>
    <row r="50" spans="2:7">
      <c r="B50" s="135" t="s">
        <v>3</v>
      </c>
      <c r="C50" s="125" t="s">
        <v>39</v>
      </c>
      <c r="D50" s="220">
        <v>11.53</v>
      </c>
      <c r="E50" s="64">
        <v>11.49</v>
      </c>
      <c r="G50" s="123"/>
    </row>
    <row r="51" spans="2:7">
      <c r="B51" s="135" t="s">
        <v>5</v>
      </c>
      <c r="C51" s="125" t="s">
        <v>109</v>
      </c>
      <c r="D51" s="220">
        <v>10.68</v>
      </c>
      <c r="E51" s="64">
        <v>11.49</v>
      </c>
      <c r="G51" s="123"/>
    </row>
    <row r="52" spans="2:7">
      <c r="B52" s="135" t="s">
        <v>7</v>
      </c>
      <c r="C52" s="125" t="s">
        <v>110</v>
      </c>
      <c r="D52" s="220">
        <v>11.62</v>
      </c>
      <c r="E52" s="64">
        <v>12.4</v>
      </c>
    </row>
    <row r="53" spans="2:7" ht="14.25" customHeight="1" thickBot="1">
      <c r="B53" s="137" t="s">
        <v>8</v>
      </c>
      <c r="C53" s="138" t="s">
        <v>40</v>
      </c>
      <c r="D53" s="219">
        <v>11.49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5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sheetPr codeName="Arkusz115"/>
  <dimension ref="A1:L95"/>
  <sheetViews>
    <sheetView zoomScale="80" zoomScaleNormal="80" workbookViewId="0">
      <selection activeCell="B57" sqref="B57:E95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1" max="11" width="11.285156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L2" s="61"/>
    </row>
    <row r="3" spans="2:12" ht="15.75">
      <c r="B3" s="346" t="s">
        <v>245</v>
      </c>
      <c r="C3" s="346"/>
      <c r="D3" s="346"/>
      <c r="E3" s="346"/>
    </row>
    <row r="4" spans="2:12" ht="15">
      <c r="B4" s="70"/>
      <c r="C4" s="70"/>
      <c r="D4" s="70"/>
      <c r="E4" s="70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172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6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127951.55</v>
      </c>
      <c r="E11" s="238">
        <v>254404.83000000002</v>
      </c>
    </row>
    <row r="12" spans="2:12">
      <c r="B12" s="124" t="s">
        <v>3</v>
      </c>
      <c r="C12" s="125" t="s">
        <v>4</v>
      </c>
      <c r="D12" s="239">
        <v>127951.55</v>
      </c>
      <c r="E12" s="240">
        <v>254404.83000000002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127951.55</v>
      </c>
      <c r="E21" s="246">
        <v>254404.83000000002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142750.63</v>
      </c>
      <c r="E26" s="164">
        <v>127951.55</v>
      </c>
      <c r="G26" s="63"/>
    </row>
    <row r="27" spans="2:11">
      <c r="B27" s="8" t="s">
        <v>16</v>
      </c>
      <c r="C27" s="9" t="s">
        <v>106</v>
      </c>
      <c r="D27" s="249">
        <v>-13753</v>
      </c>
      <c r="E27" s="232">
        <v>103167.02000000002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164.59</v>
      </c>
      <c r="E28" s="233">
        <v>146399.56000000003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164.59</v>
      </c>
      <c r="E29" s="234">
        <v>1910.51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144489.05000000002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13917.59</v>
      </c>
      <c r="E32" s="233">
        <v>43232.54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11279.24</v>
      </c>
      <c r="E33" s="234">
        <v>36682.450000000004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1707.03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995.29000000000008</v>
      </c>
      <c r="E35" s="234">
        <v>1401.64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1643.06</v>
      </c>
      <c r="E37" s="234">
        <v>3441.42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0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-1046.08</v>
      </c>
      <c r="E40" s="253">
        <v>23286.26</v>
      </c>
      <c r="G40" s="63"/>
      <c r="H40" s="167"/>
    </row>
    <row r="41" spans="2:10" ht="13.5" thickBot="1">
      <c r="B41" s="82" t="s">
        <v>36</v>
      </c>
      <c r="C41" s="83" t="s">
        <v>37</v>
      </c>
      <c r="D41" s="218">
        <v>127951.55</v>
      </c>
      <c r="E41" s="109">
        <v>254404.83000000002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11356.454</v>
      </c>
      <c r="E47" s="110">
        <v>10219.772000000001</v>
      </c>
      <c r="G47" s="61"/>
    </row>
    <row r="48" spans="2:10">
      <c r="B48" s="136" t="s">
        <v>5</v>
      </c>
      <c r="C48" s="134" t="s">
        <v>40</v>
      </c>
      <c r="D48" s="220">
        <v>10219.772000000001</v>
      </c>
      <c r="E48" s="110">
        <v>17753.303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12.57</v>
      </c>
      <c r="E50" s="110">
        <v>12.52</v>
      </c>
      <c r="G50" s="123"/>
    </row>
    <row r="51" spans="2:7">
      <c r="B51" s="135" t="s">
        <v>5</v>
      </c>
      <c r="C51" s="125" t="s">
        <v>109</v>
      </c>
      <c r="D51" s="220">
        <v>11.43</v>
      </c>
      <c r="E51" s="110">
        <v>12.52</v>
      </c>
      <c r="G51" s="123"/>
    </row>
    <row r="52" spans="2:7">
      <c r="B52" s="135" t="s">
        <v>7</v>
      </c>
      <c r="C52" s="125" t="s">
        <v>110</v>
      </c>
      <c r="D52" s="220">
        <v>12.620000000000001</v>
      </c>
      <c r="E52" s="110">
        <v>14.38</v>
      </c>
    </row>
    <row r="53" spans="2:7" ht="13.5" customHeight="1" thickBot="1">
      <c r="B53" s="137" t="s">
        <v>8</v>
      </c>
      <c r="C53" s="138" t="s">
        <v>40</v>
      </c>
      <c r="D53" s="219">
        <v>12.52</v>
      </c>
      <c r="E53" s="191">
        <v>14.33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8.7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254404.83000000002</v>
      </c>
      <c r="E58" s="22">
        <f>D58/E21</f>
        <v>1</v>
      </c>
    </row>
    <row r="59" spans="2:7" ht="25.5">
      <c r="B59" s="369" t="s">
        <v>3</v>
      </c>
      <c r="C59" s="370" t="s">
        <v>43</v>
      </c>
      <c r="D59" s="371">
        <v>0</v>
      </c>
      <c r="E59" s="372">
        <f>D59/E21</f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 ht="12.75" customHeight="1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f>E66</f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f>D66/E21</f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254404.83000000002</v>
      </c>
      <c r="E71" s="372">
        <f>E72</f>
        <v>1</v>
      </c>
    </row>
    <row r="72" spans="2:5">
      <c r="B72" s="369" t="s">
        <v>261</v>
      </c>
      <c r="C72" s="370" t="s">
        <v>262</v>
      </c>
      <c r="D72" s="371">
        <f>E21</f>
        <v>254404.83000000002</v>
      </c>
      <c r="E72" s="372">
        <f>D72/E21</f>
        <v>1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f>D87/E21</f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f>D89/E21</f>
        <v>0</v>
      </c>
    </row>
    <row r="90" spans="2:5">
      <c r="B90" s="107" t="s">
        <v>59</v>
      </c>
      <c r="C90" s="97" t="s">
        <v>62</v>
      </c>
      <c r="D90" s="98">
        <v>0</v>
      </c>
      <c r="E90" s="99">
        <f>D90/E21</f>
        <v>0</v>
      </c>
    </row>
    <row r="91" spans="2:5">
      <c r="B91" s="108" t="s">
        <v>61</v>
      </c>
      <c r="C91" s="15" t="s">
        <v>64</v>
      </c>
      <c r="D91" s="16">
        <v>0</v>
      </c>
      <c r="E91" s="17">
        <f>D91/E21</f>
        <v>0</v>
      </c>
    </row>
    <row r="92" spans="2:5">
      <c r="B92" s="380" t="s">
        <v>63</v>
      </c>
      <c r="C92" s="381" t="s">
        <v>65</v>
      </c>
      <c r="D92" s="382">
        <f>D58+D89+D90-D91+D87</f>
        <v>254404.83000000002</v>
      </c>
      <c r="E92" s="306">
        <f>E58+E89+E90-E91+E87</f>
        <v>1</v>
      </c>
    </row>
    <row r="93" spans="2:5">
      <c r="B93" s="375" t="s">
        <v>3</v>
      </c>
      <c r="C93" s="376" t="s">
        <v>66</v>
      </c>
      <c r="D93" s="168">
        <f>D92</f>
        <v>254404.83000000002</v>
      </c>
      <c r="E93" s="377">
        <f>D93/E21</f>
        <v>1</v>
      </c>
    </row>
    <row r="94" spans="2:5">
      <c r="B94" s="375" t="s">
        <v>5</v>
      </c>
      <c r="C94" s="376" t="s">
        <v>114</v>
      </c>
      <c r="D94" s="168">
        <v>0</v>
      </c>
      <c r="E94" s="377">
        <f>D94/E21</f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&amp;C&amp;"Calibri"&amp;10&amp;K000000Confidential&amp;1#</oddHead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sheetPr codeName="Arkusz116"/>
  <dimension ref="A1:L95"/>
  <sheetViews>
    <sheetView zoomScale="80" zoomScaleNormal="80" workbookViewId="0">
      <selection activeCell="E88" sqref="E88"/>
    </sheetView>
  </sheetViews>
  <sheetFormatPr defaultRowHeight="12.75"/>
  <cols>
    <col min="1" max="1" width="9.140625" style="18"/>
    <col min="2" max="2" width="5.28515625" style="18" bestFit="1" customWidth="1"/>
    <col min="3" max="3" width="75.42578125" style="18" customWidth="1"/>
    <col min="4" max="5" width="17.85546875" style="68" customWidth="1"/>
    <col min="6" max="6" width="7.42578125" customWidth="1"/>
    <col min="7" max="7" width="17.28515625" customWidth="1"/>
    <col min="8" max="8" width="19" customWidth="1"/>
    <col min="9" max="9" width="13.28515625" customWidth="1"/>
    <col min="10" max="10" width="13.5703125" customWidth="1"/>
    <col min="12" max="12" width="12.42578125" bestFit="1" customWidth="1"/>
  </cols>
  <sheetData>
    <row r="1" spans="2:12">
      <c r="B1" s="1"/>
      <c r="C1" s="1"/>
      <c r="D1" s="2"/>
      <c r="E1" s="2"/>
    </row>
    <row r="2" spans="2:12" ht="15.75">
      <c r="B2" s="346" t="s">
        <v>251</v>
      </c>
      <c r="C2" s="346"/>
      <c r="D2" s="346"/>
      <c r="E2" s="346"/>
      <c r="H2" s="69"/>
      <c r="I2" s="69"/>
      <c r="J2" s="63"/>
      <c r="L2" s="61"/>
    </row>
    <row r="3" spans="2:12" ht="15.75">
      <c r="B3" s="346" t="s">
        <v>245</v>
      </c>
      <c r="C3" s="346"/>
      <c r="D3" s="346"/>
      <c r="E3" s="346"/>
      <c r="H3" s="69"/>
      <c r="I3" s="69"/>
      <c r="J3" s="63"/>
    </row>
    <row r="4" spans="2:12" ht="15">
      <c r="B4" s="70"/>
      <c r="C4" s="70"/>
      <c r="D4" s="70"/>
      <c r="E4" s="70"/>
      <c r="J4" s="63"/>
    </row>
    <row r="5" spans="2:12" ht="21" customHeight="1">
      <c r="B5" s="347" t="s">
        <v>0</v>
      </c>
      <c r="C5" s="347"/>
      <c r="D5" s="347"/>
      <c r="E5" s="347"/>
    </row>
    <row r="6" spans="2:12" ht="14.25">
      <c r="B6" s="348" t="s">
        <v>173</v>
      </c>
      <c r="C6" s="348"/>
      <c r="D6" s="348"/>
      <c r="E6" s="348"/>
    </row>
    <row r="7" spans="2:12" ht="14.25">
      <c r="B7" s="72"/>
      <c r="C7" s="72"/>
      <c r="D7" s="72"/>
      <c r="E7" s="72"/>
    </row>
    <row r="8" spans="2:12" ht="13.5">
      <c r="B8" s="350" t="s">
        <v>17</v>
      </c>
      <c r="C8" s="355"/>
      <c r="D8" s="355"/>
      <c r="E8" s="355"/>
    </row>
    <row r="9" spans="2:12" ht="16.5" thickBot="1">
      <c r="B9" s="349" t="s">
        <v>98</v>
      </c>
      <c r="C9" s="349"/>
      <c r="D9" s="349"/>
      <c r="E9" s="349"/>
    </row>
    <row r="10" spans="2:12" ht="13.5" thickBot="1">
      <c r="B10" s="71"/>
      <c r="C10" s="155" t="s">
        <v>1</v>
      </c>
      <c r="D10" s="198" t="s">
        <v>222</v>
      </c>
      <c r="E10" s="175" t="s">
        <v>244</v>
      </c>
    </row>
    <row r="11" spans="2:12">
      <c r="B11" s="73" t="s">
        <v>2</v>
      </c>
      <c r="C11" s="106" t="s">
        <v>104</v>
      </c>
      <c r="D11" s="237">
        <v>8548.44</v>
      </c>
      <c r="E11" s="238">
        <v>0</v>
      </c>
    </row>
    <row r="12" spans="2:12">
      <c r="B12" s="124" t="s">
        <v>3</v>
      </c>
      <c r="C12" s="125" t="s">
        <v>4</v>
      </c>
      <c r="D12" s="239">
        <v>8548.44</v>
      </c>
      <c r="E12" s="240">
        <v>0</v>
      </c>
    </row>
    <row r="13" spans="2:12">
      <c r="B13" s="124" t="s">
        <v>5</v>
      </c>
      <c r="C13" s="126" t="s">
        <v>6</v>
      </c>
      <c r="D13" s="241">
        <v>0</v>
      </c>
      <c r="E13" s="265">
        <v>0</v>
      </c>
    </row>
    <row r="14" spans="2:12">
      <c r="B14" s="124" t="s">
        <v>7</v>
      </c>
      <c r="C14" s="126" t="s">
        <v>9</v>
      </c>
      <c r="D14" s="241">
        <v>0</v>
      </c>
      <c r="E14" s="265">
        <v>0</v>
      </c>
      <c r="G14" s="56"/>
    </row>
    <row r="15" spans="2:12">
      <c r="B15" s="124" t="s">
        <v>101</v>
      </c>
      <c r="C15" s="126" t="s">
        <v>10</v>
      </c>
      <c r="D15" s="241">
        <v>0</v>
      </c>
      <c r="E15" s="265">
        <v>0</v>
      </c>
    </row>
    <row r="16" spans="2:12">
      <c r="B16" s="127" t="s">
        <v>102</v>
      </c>
      <c r="C16" s="128" t="s">
        <v>11</v>
      </c>
      <c r="D16" s="242">
        <v>0</v>
      </c>
      <c r="E16" s="266">
        <v>0</v>
      </c>
    </row>
    <row r="17" spans="2:11">
      <c r="B17" s="8" t="s">
        <v>12</v>
      </c>
      <c r="C17" s="10" t="s">
        <v>64</v>
      </c>
      <c r="D17" s="243">
        <v>0</v>
      </c>
      <c r="E17" s="267">
        <v>0</v>
      </c>
    </row>
    <row r="18" spans="2:11">
      <c r="B18" s="124" t="s">
        <v>3</v>
      </c>
      <c r="C18" s="125" t="s">
        <v>10</v>
      </c>
      <c r="D18" s="242">
        <v>0</v>
      </c>
      <c r="E18" s="266">
        <v>0</v>
      </c>
    </row>
    <row r="19" spans="2:11" ht="15" customHeight="1">
      <c r="B19" s="124" t="s">
        <v>5</v>
      </c>
      <c r="C19" s="126" t="s">
        <v>103</v>
      </c>
      <c r="D19" s="241">
        <v>0</v>
      </c>
      <c r="E19" s="265">
        <v>0</v>
      </c>
    </row>
    <row r="20" spans="2:11" ht="13.5" thickBot="1">
      <c r="B20" s="129" t="s">
        <v>7</v>
      </c>
      <c r="C20" s="130" t="s">
        <v>13</v>
      </c>
      <c r="D20" s="244">
        <v>0</v>
      </c>
      <c r="E20" s="268">
        <v>0</v>
      </c>
    </row>
    <row r="21" spans="2:11" ht="13.5" thickBot="1">
      <c r="B21" s="357" t="s">
        <v>105</v>
      </c>
      <c r="C21" s="358"/>
      <c r="D21" s="245">
        <v>8548.44</v>
      </c>
      <c r="E21" s="246">
        <v>0</v>
      </c>
      <c r="F21" s="66"/>
      <c r="G21" s="66"/>
      <c r="H21" s="117"/>
      <c r="J21" s="159"/>
      <c r="K21" s="117"/>
    </row>
    <row r="22" spans="2:11">
      <c r="B22" s="3"/>
      <c r="C22" s="6"/>
      <c r="D22" s="7"/>
      <c r="E22" s="7"/>
      <c r="G22" s="61"/>
    </row>
    <row r="23" spans="2:11" ht="13.5">
      <c r="B23" s="350" t="s">
        <v>99</v>
      </c>
      <c r="C23" s="359"/>
      <c r="D23" s="359"/>
      <c r="E23" s="359"/>
      <c r="G23" s="61"/>
    </row>
    <row r="24" spans="2:11" ht="15.75" customHeight="1" thickBot="1">
      <c r="B24" s="349" t="s">
        <v>100</v>
      </c>
      <c r="C24" s="360"/>
      <c r="D24" s="360"/>
      <c r="E24" s="360"/>
    </row>
    <row r="25" spans="2:11" ht="13.5" thickBot="1">
      <c r="B25" s="71"/>
      <c r="C25" s="131" t="s">
        <v>1</v>
      </c>
      <c r="D25" s="198" t="s">
        <v>222</v>
      </c>
      <c r="E25" s="175" t="s">
        <v>244</v>
      </c>
    </row>
    <row r="26" spans="2:11">
      <c r="B26" s="78" t="s">
        <v>14</v>
      </c>
      <c r="C26" s="79" t="s">
        <v>15</v>
      </c>
      <c r="D26" s="214">
        <v>10734.88</v>
      </c>
      <c r="E26" s="164">
        <v>8548.44</v>
      </c>
      <c r="G26" s="63"/>
    </row>
    <row r="27" spans="2:11">
      <c r="B27" s="8" t="s">
        <v>16</v>
      </c>
      <c r="C27" s="9" t="s">
        <v>106</v>
      </c>
      <c r="D27" s="249">
        <v>-169.93</v>
      </c>
      <c r="E27" s="232">
        <v>-10708.23</v>
      </c>
      <c r="F27" s="61"/>
      <c r="G27" s="63"/>
      <c r="H27" s="172"/>
      <c r="I27" s="61"/>
      <c r="J27" s="63"/>
    </row>
    <row r="28" spans="2:11">
      <c r="B28" s="8" t="s">
        <v>17</v>
      </c>
      <c r="C28" s="9" t="s">
        <v>18</v>
      </c>
      <c r="D28" s="249">
        <v>0</v>
      </c>
      <c r="E28" s="233">
        <v>0</v>
      </c>
      <c r="F28" s="61"/>
      <c r="G28" s="112"/>
      <c r="H28" s="172"/>
      <c r="I28" s="61"/>
      <c r="J28" s="63"/>
    </row>
    <row r="29" spans="2:11">
      <c r="B29" s="132" t="s">
        <v>3</v>
      </c>
      <c r="C29" s="125" t="s">
        <v>19</v>
      </c>
      <c r="D29" s="250">
        <v>0</v>
      </c>
      <c r="E29" s="234">
        <v>0</v>
      </c>
      <c r="F29" s="61"/>
      <c r="G29" s="112"/>
      <c r="H29" s="172"/>
      <c r="I29" s="61"/>
      <c r="J29" s="63"/>
    </row>
    <row r="30" spans="2:11">
      <c r="B30" s="132" t="s">
        <v>5</v>
      </c>
      <c r="C30" s="125" t="s">
        <v>20</v>
      </c>
      <c r="D30" s="250">
        <v>0</v>
      </c>
      <c r="E30" s="234">
        <v>0</v>
      </c>
      <c r="F30" s="61"/>
      <c r="G30" s="112"/>
      <c r="H30" s="172"/>
      <c r="I30" s="61"/>
      <c r="J30" s="63"/>
    </row>
    <row r="31" spans="2:11">
      <c r="B31" s="132" t="s">
        <v>7</v>
      </c>
      <c r="C31" s="125" t="s">
        <v>21</v>
      </c>
      <c r="D31" s="250">
        <v>0</v>
      </c>
      <c r="E31" s="234">
        <v>0</v>
      </c>
      <c r="F31" s="61"/>
      <c r="G31" s="112"/>
      <c r="H31" s="172"/>
      <c r="I31" s="61"/>
      <c r="J31" s="63"/>
    </row>
    <row r="32" spans="2:11">
      <c r="B32" s="75" t="s">
        <v>22</v>
      </c>
      <c r="C32" s="10" t="s">
        <v>23</v>
      </c>
      <c r="D32" s="249">
        <v>169.93</v>
      </c>
      <c r="E32" s="233">
        <v>10708.23</v>
      </c>
      <c r="F32" s="61"/>
      <c r="G32" s="63"/>
      <c r="H32" s="172"/>
      <c r="I32" s="61"/>
      <c r="J32" s="63"/>
    </row>
    <row r="33" spans="2:10">
      <c r="B33" s="132" t="s">
        <v>3</v>
      </c>
      <c r="C33" s="125" t="s">
        <v>24</v>
      </c>
      <c r="D33" s="250">
        <v>0</v>
      </c>
      <c r="E33" s="234">
        <v>0</v>
      </c>
      <c r="F33" s="61"/>
      <c r="G33" s="112"/>
      <c r="H33" s="172"/>
      <c r="I33" s="61"/>
      <c r="J33" s="63"/>
    </row>
    <row r="34" spans="2:10">
      <c r="B34" s="132" t="s">
        <v>5</v>
      </c>
      <c r="C34" s="125" t="s">
        <v>25</v>
      </c>
      <c r="D34" s="250">
        <v>0</v>
      </c>
      <c r="E34" s="234">
        <v>0</v>
      </c>
      <c r="F34" s="61"/>
      <c r="G34" s="112"/>
      <c r="H34" s="172"/>
      <c r="I34" s="61"/>
      <c r="J34" s="63"/>
    </row>
    <row r="35" spans="2:10">
      <c r="B35" s="132" t="s">
        <v>7</v>
      </c>
      <c r="C35" s="125" t="s">
        <v>26</v>
      </c>
      <c r="D35" s="250">
        <v>65.25</v>
      </c>
      <c r="E35" s="234">
        <v>65.430000000000007</v>
      </c>
      <c r="F35" s="61"/>
      <c r="G35" s="112"/>
      <c r="H35" s="172"/>
      <c r="I35" s="61"/>
      <c r="J35" s="63"/>
    </row>
    <row r="36" spans="2:10">
      <c r="B36" s="132" t="s">
        <v>8</v>
      </c>
      <c r="C36" s="125" t="s">
        <v>27</v>
      </c>
      <c r="D36" s="250">
        <v>0</v>
      </c>
      <c r="E36" s="234">
        <v>0</v>
      </c>
      <c r="F36" s="61"/>
      <c r="G36" s="112"/>
      <c r="H36" s="172"/>
      <c r="I36" s="61"/>
      <c r="J36" s="63"/>
    </row>
    <row r="37" spans="2:10" ht="25.5">
      <c r="B37" s="132" t="s">
        <v>28</v>
      </c>
      <c r="C37" s="125" t="s">
        <v>29</v>
      </c>
      <c r="D37" s="250">
        <v>104.68</v>
      </c>
      <c r="E37" s="234">
        <v>103.35000000000001</v>
      </c>
      <c r="F37" s="61"/>
      <c r="G37" s="112"/>
      <c r="H37" s="172"/>
      <c r="I37" s="61"/>
      <c r="J37" s="63"/>
    </row>
    <row r="38" spans="2:10">
      <c r="B38" s="132" t="s">
        <v>30</v>
      </c>
      <c r="C38" s="125" t="s">
        <v>31</v>
      </c>
      <c r="D38" s="250">
        <v>0</v>
      </c>
      <c r="E38" s="234">
        <v>0</v>
      </c>
      <c r="F38" s="61"/>
      <c r="G38" s="112"/>
      <c r="H38" s="172"/>
      <c r="I38" s="61"/>
      <c r="J38" s="63"/>
    </row>
    <row r="39" spans="2:10">
      <c r="B39" s="133" t="s">
        <v>32</v>
      </c>
      <c r="C39" s="134" t="s">
        <v>33</v>
      </c>
      <c r="D39" s="251">
        <v>0</v>
      </c>
      <c r="E39" s="235">
        <v>10539.45</v>
      </c>
      <c r="F39" s="61"/>
      <c r="G39" s="112"/>
      <c r="H39" s="172"/>
      <c r="I39" s="61"/>
      <c r="J39" s="63"/>
    </row>
    <row r="40" spans="2:10" ht="13.5" thickBot="1">
      <c r="B40" s="80" t="s">
        <v>34</v>
      </c>
      <c r="C40" s="81" t="s">
        <v>35</v>
      </c>
      <c r="D40" s="252">
        <v>-2016.51</v>
      </c>
      <c r="E40" s="253">
        <v>2159.79</v>
      </c>
      <c r="G40" s="63"/>
    </row>
    <row r="41" spans="2:10" ht="13.5" thickBot="1">
      <c r="B41" s="82" t="s">
        <v>36</v>
      </c>
      <c r="C41" s="83" t="s">
        <v>37</v>
      </c>
      <c r="D41" s="218">
        <v>8548.4399999999987</v>
      </c>
      <c r="E41" s="246">
        <v>0</v>
      </c>
      <c r="F41" s="66"/>
      <c r="G41" s="63"/>
    </row>
    <row r="42" spans="2:10">
      <c r="B42" s="76"/>
      <c r="C42" s="76"/>
      <c r="D42" s="77"/>
      <c r="E42" s="77"/>
      <c r="F42" s="66"/>
      <c r="G42" s="56"/>
    </row>
    <row r="43" spans="2:10" ht="13.5">
      <c r="B43" s="350" t="s">
        <v>59</v>
      </c>
      <c r="C43" s="351"/>
      <c r="D43" s="351"/>
      <c r="E43" s="351"/>
      <c r="G43" s="61"/>
    </row>
    <row r="44" spans="2:10" ht="18" customHeight="1" thickBot="1">
      <c r="B44" s="349" t="s">
        <v>116</v>
      </c>
      <c r="C44" s="352"/>
      <c r="D44" s="352"/>
      <c r="E44" s="352"/>
      <c r="G44" s="61"/>
    </row>
    <row r="45" spans="2:10" ht="13.5" thickBot="1">
      <c r="B45" s="71"/>
      <c r="C45" s="20" t="s">
        <v>38</v>
      </c>
      <c r="D45" s="198" t="s">
        <v>222</v>
      </c>
      <c r="E45" s="175" t="s">
        <v>244</v>
      </c>
      <c r="G45" s="61"/>
    </row>
    <row r="46" spans="2:10">
      <c r="B46" s="12" t="s">
        <v>17</v>
      </c>
      <c r="C46" s="21" t="s">
        <v>107</v>
      </c>
      <c r="D46" s="84"/>
      <c r="E46" s="19"/>
      <c r="G46" s="61"/>
    </row>
    <row r="47" spans="2:10">
      <c r="B47" s="135" t="s">
        <v>3</v>
      </c>
      <c r="C47" s="125" t="s">
        <v>39</v>
      </c>
      <c r="D47" s="220">
        <v>661.83</v>
      </c>
      <c r="E47" s="110">
        <v>648.1</v>
      </c>
      <c r="G47" s="61"/>
    </row>
    <row r="48" spans="2:10">
      <c r="B48" s="136" t="s">
        <v>5</v>
      </c>
      <c r="C48" s="134" t="s">
        <v>40</v>
      </c>
      <c r="D48" s="220">
        <v>648.1</v>
      </c>
      <c r="E48" s="110">
        <v>0</v>
      </c>
      <c r="G48" s="61"/>
    </row>
    <row r="49" spans="2:7">
      <c r="B49" s="100" t="s">
        <v>22</v>
      </c>
      <c r="C49" s="102" t="s">
        <v>108</v>
      </c>
      <c r="D49" s="221"/>
      <c r="E49" s="110"/>
    </row>
    <row r="50" spans="2:7">
      <c r="B50" s="135" t="s">
        <v>3</v>
      </c>
      <c r="C50" s="125" t="s">
        <v>39</v>
      </c>
      <c r="D50" s="220">
        <v>16.22</v>
      </c>
      <c r="E50" s="110">
        <v>13.19</v>
      </c>
      <c r="G50" s="123"/>
    </row>
    <row r="51" spans="2:7">
      <c r="B51" s="135" t="s">
        <v>5</v>
      </c>
      <c r="C51" s="125" t="s">
        <v>109</v>
      </c>
      <c r="D51" s="220">
        <v>10.75</v>
      </c>
      <c r="E51" s="110">
        <v>13.19</v>
      </c>
      <c r="G51" s="123"/>
    </row>
    <row r="52" spans="2:7">
      <c r="B52" s="135" t="s">
        <v>7</v>
      </c>
      <c r="C52" s="125" t="s">
        <v>110</v>
      </c>
      <c r="D52" s="220">
        <v>16.920000000000002</v>
      </c>
      <c r="E52" s="110">
        <v>16.57</v>
      </c>
    </row>
    <row r="53" spans="2:7" ht="12.75" customHeight="1" thickBot="1">
      <c r="B53" s="137" t="s">
        <v>8</v>
      </c>
      <c r="C53" s="138" t="s">
        <v>40</v>
      </c>
      <c r="D53" s="219">
        <v>13.19</v>
      </c>
      <c r="E53" s="191">
        <v>0</v>
      </c>
    </row>
    <row r="54" spans="2:7">
      <c r="B54" s="92"/>
      <c r="C54" s="93"/>
      <c r="D54" s="94"/>
      <c r="E54" s="94"/>
    </row>
    <row r="55" spans="2:7" ht="13.5">
      <c r="B55" s="350" t="s">
        <v>61</v>
      </c>
      <c r="C55" s="355"/>
      <c r="D55" s="355"/>
      <c r="E55" s="355"/>
    </row>
    <row r="56" spans="2:7" ht="16.5" customHeight="1" thickBot="1">
      <c r="B56" s="349" t="s">
        <v>111</v>
      </c>
      <c r="C56" s="356"/>
      <c r="D56" s="356"/>
      <c r="E56" s="356"/>
    </row>
    <row r="57" spans="2:7" ht="23.25" customHeight="1" thickBot="1">
      <c r="B57" s="363" t="s">
        <v>41</v>
      </c>
      <c r="C57" s="364"/>
      <c r="D57" s="367" t="s">
        <v>117</v>
      </c>
      <c r="E57" s="368" t="s">
        <v>112</v>
      </c>
    </row>
    <row r="58" spans="2:7">
      <c r="B58" s="14" t="s">
        <v>17</v>
      </c>
      <c r="C58" s="104" t="s">
        <v>42</v>
      </c>
      <c r="D58" s="105">
        <f>D71</f>
        <v>0</v>
      </c>
      <c r="E58" s="22">
        <v>0</v>
      </c>
    </row>
    <row r="59" spans="2:7" ht="25.5">
      <c r="B59" s="369" t="s">
        <v>3</v>
      </c>
      <c r="C59" s="370" t="s">
        <v>43</v>
      </c>
      <c r="D59" s="371">
        <v>0</v>
      </c>
      <c r="E59" s="372">
        <v>0</v>
      </c>
    </row>
    <row r="60" spans="2:7">
      <c r="B60" s="373" t="s">
        <v>252</v>
      </c>
      <c r="C60" s="370" t="s">
        <v>253</v>
      </c>
      <c r="D60" s="371">
        <v>0</v>
      </c>
      <c r="E60" s="374">
        <v>0</v>
      </c>
    </row>
    <row r="61" spans="2:7">
      <c r="B61" s="373" t="s">
        <v>254</v>
      </c>
      <c r="C61" s="370" t="s">
        <v>255</v>
      </c>
      <c r="D61" s="371">
        <v>0</v>
      </c>
      <c r="E61" s="374">
        <v>0</v>
      </c>
    </row>
    <row r="62" spans="2:7">
      <c r="B62" s="373" t="s">
        <v>256</v>
      </c>
      <c r="C62" s="370" t="s">
        <v>257</v>
      </c>
      <c r="D62" s="371">
        <v>0</v>
      </c>
      <c r="E62" s="374">
        <v>0</v>
      </c>
    </row>
    <row r="63" spans="2:7" ht="25.5">
      <c r="B63" s="375" t="s">
        <v>5</v>
      </c>
      <c r="C63" s="376" t="s">
        <v>44</v>
      </c>
      <c r="D63" s="168">
        <v>0</v>
      </c>
      <c r="E63" s="377">
        <v>0</v>
      </c>
    </row>
    <row r="64" spans="2:7">
      <c r="B64" s="375" t="s">
        <v>7</v>
      </c>
      <c r="C64" s="376" t="s">
        <v>45</v>
      </c>
      <c r="D64" s="168">
        <v>0</v>
      </c>
      <c r="E64" s="377">
        <v>0</v>
      </c>
    </row>
    <row r="65" spans="2:5">
      <c r="B65" s="378" t="s">
        <v>101</v>
      </c>
      <c r="C65" s="376" t="s">
        <v>258</v>
      </c>
      <c r="D65" s="168">
        <v>0</v>
      </c>
      <c r="E65" s="379">
        <v>0</v>
      </c>
    </row>
    <row r="66" spans="2:5">
      <c r="B66" s="378" t="s">
        <v>102</v>
      </c>
      <c r="C66" s="376" t="s">
        <v>11</v>
      </c>
      <c r="D66" s="168">
        <v>0</v>
      </c>
      <c r="E66" s="379">
        <v>0</v>
      </c>
    </row>
    <row r="67" spans="2:5">
      <c r="B67" s="375" t="s">
        <v>8</v>
      </c>
      <c r="C67" s="376" t="s">
        <v>46</v>
      </c>
      <c r="D67" s="168">
        <v>0</v>
      </c>
      <c r="E67" s="377">
        <v>0</v>
      </c>
    </row>
    <row r="68" spans="2:5">
      <c r="B68" s="378" t="s">
        <v>259</v>
      </c>
      <c r="C68" s="376" t="s">
        <v>258</v>
      </c>
      <c r="D68" s="168">
        <v>0</v>
      </c>
      <c r="E68" s="379">
        <v>0</v>
      </c>
    </row>
    <row r="69" spans="2:5">
      <c r="B69" s="378" t="s">
        <v>260</v>
      </c>
      <c r="C69" s="376" t="s">
        <v>11</v>
      </c>
      <c r="D69" s="168">
        <v>0</v>
      </c>
      <c r="E69" s="379">
        <v>0</v>
      </c>
    </row>
    <row r="70" spans="2:5">
      <c r="B70" s="375" t="s">
        <v>28</v>
      </c>
      <c r="C70" s="376" t="s">
        <v>47</v>
      </c>
      <c r="D70" s="168">
        <v>0</v>
      </c>
      <c r="E70" s="377">
        <v>0</v>
      </c>
    </row>
    <row r="71" spans="2:5">
      <c r="B71" s="369" t="s">
        <v>30</v>
      </c>
      <c r="C71" s="370" t="s">
        <v>48</v>
      </c>
      <c r="D71" s="371">
        <f>D72</f>
        <v>0</v>
      </c>
      <c r="E71" s="372">
        <v>0</v>
      </c>
    </row>
    <row r="72" spans="2:5">
      <c r="B72" s="369" t="s">
        <v>261</v>
      </c>
      <c r="C72" s="370" t="s">
        <v>262</v>
      </c>
      <c r="D72" s="371">
        <f>E21</f>
        <v>0</v>
      </c>
      <c r="E72" s="372">
        <v>0</v>
      </c>
    </row>
    <row r="73" spans="2:5">
      <c r="B73" s="369" t="s">
        <v>263</v>
      </c>
      <c r="C73" s="370" t="s">
        <v>264</v>
      </c>
      <c r="D73" s="371">
        <v>0</v>
      </c>
      <c r="E73" s="372">
        <v>0</v>
      </c>
    </row>
    <row r="74" spans="2:5">
      <c r="B74" s="369" t="s">
        <v>32</v>
      </c>
      <c r="C74" s="370" t="s">
        <v>113</v>
      </c>
      <c r="D74" s="371">
        <v>0</v>
      </c>
      <c r="E74" s="372">
        <v>0</v>
      </c>
    </row>
    <row r="75" spans="2:5">
      <c r="B75" s="369" t="s">
        <v>265</v>
      </c>
      <c r="C75" s="370" t="s">
        <v>266</v>
      </c>
      <c r="D75" s="371">
        <v>0</v>
      </c>
      <c r="E75" s="372">
        <v>0</v>
      </c>
    </row>
    <row r="76" spans="2:5">
      <c r="B76" s="369" t="s">
        <v>267</v>
      </c>
      <c r="C76" s="370" t="s">
        <v>268</v>
      </c>
      <c r="D76" s="371">
        <v>0</v>
      </c>
      <c r="E76" s="372">
        <v>0</v>
      </c>
    </row>
    <row r="77" spans="2:5">
      <c r="B77" s="369" t="s">
        <v>269</v>
      </c>
      <c r="C77" s="370" t="s">
        <v>270</v>
      </c>
      <c r="D77" s="371">
        <v>0</v>
      </c>
      <c r="E77" s="372">
        <v>0</v>
      </c>
    </row>
    <row r="78" spans="2:5">
      <c r="B78" s="369" t="s">
        <v>271</v>
      </c>
      <c r="C78" s="370" t="s">
        <v>272</v>
      </c>
      <c r="D78" s="371">
        <v>0</v>
      </c>
      <c r="E78" s="372">
        <v>0</v>
      </c>
    </row>
    <row r="79" spans="2:5">
      <c r="B79" s="369" t="s">
        <v>273</v>
      </c>
      <c r="C79" s="370" t="s">
        <v>274</v>
      </c>
      <c r="D79" s="371">
        <v>0</v>
      </c>
      <c r="E79" s="372">
        <v>0</v>
      </c>
    </row>
    <row r="80" spans="2:5">
      <c r="B80" s="369" t="s">
        <v>49</v>
      </c>
      <c r="C80" s="370" t="s">
        <v>50</v>
      </c>
      <c r="D80" s="371">
        <v>0</v>
      </c>
      <c r="E80" s="372">
        <v>0</v>
      </c>
    </row>
    <row r="81" spans="2:5">
      <c r="B81" s="375" t="s">
        <v>51</v>
      </c>
      <c r="C81" s="376" t="s">
        <v>52</v>
      </c>
      <c r="D81" s="168">
        <v>0</v>
      </c>
      <c r="E81" s="377">
        <v>0</v>
      </c>
    </row>
    <row r="82" spans="2:5">
      <c r="B82" s="375" t="s">
        <v>275</v>
      </c>
      <c r="C82" s="376" t="s">
        <v>276</v>
      </c>
      <c r="D82" s="168">
        <v>0</v>
      </c>
      <c r="E82" s="377">
        <v>0</v>
      </c>
    </row>
    <row r="83" spans="2:5">
      <c r="B83" s="375" t="s">
        <v>277</v>
      </c>
      <c r="C83" s="376" t="s">
        <v>278</v>
      </c>
      <c r="D83" s="168">
        <v>0</v>
      </c>
      <c r="E83" s="377">
        <v>0</v>
      </c>
    </row>
    <row r="84" spans="2:5">
      <c r="B84" s="375" t="s">
        <v>279</v>
      </c>
      <c r="C84" s="376" t="s">
        <v>280</v>
      </c>
      <c r="D84" s="168">
        <v>0</v>
      </c>
      <c r="E84" s="377">
        <v>0</v>
      </c>
    </row>
    <row r="85" spans="2:5">
      <c r="B85" s="375" t="s">
        <v>281</v>
      </c>
      <c r="C85" s="376" t="s">
        <v>282</v>
      </c>
      <c r="D85" s="168">
        <v>0</v>
      </c>
      <c r="E85" s="377">
        <v>0</v>
      </c>
    </row>
    <row r="86" spans="2:5">
      <c r="B86" s="375" t="s">
        <v>53</v>
      </c>
      <c r="C86" s="376" t="s">
        <v>54</v>
      </c>
      <c r="D86" s="168">
        <v>0</v>
      </c>
      <c r="E86" s="377">
        <v>0</v>
      </c>
    </row>
    <row r="87" spans="2:5">
      <c r="B87" s="375" t="s">
        <v>55</v>
      </c>
      <c r="C87" s="376" t="s">
        <v>56</v>
      </c>
      <c r="D87" s="168">
        <v>0</v>
      </c>
      <c r="E87" s="377">
        <v>0</v>
      </c>
    </row>
    <row r="88" spans="2:5">
      <c r="B88" s="166" t="s">
        <v>57</v>
      </c>
      <c r="C88" s="165" t="s">
        <v>58</v>
      </c>
      <c r="D88" s="95">
        <v>0</v>
      </c>
      <c r="E88" s="96">
        <v>0</v>
      </c>
    </row>
    <row r="89" spans="2:5">
      <c r="B89" s="380" t="s">
        <v>22</v>
      </c>
      <c r="C89" s="381" t="s">
        <v>60</v>
      </c>
      <c r="D89" s="382">
        <v>0</v>
      </c>
      <c r="E89" s="306">
        <v>0</v>
      </c>
    </row>
    <row r="90" spans="2:5">
      <c r="B90" s="107" t="s">
        <v>59</v>
      </c>
      <c r="C90" s="97" t="s">
        <v>62</v>
      </c>
      <c r="D90" s="98">
        <v>0</v>
      </c>
      <c r="E90" s="99">
        <v>0</v>
      </c>
    </row>
    <row r="91" spans="2:5">
      <c r="B91" s="108" t="s">
        <v>61</v>
      </c>
      <c r="C91" s="15" t="s">
        <v>64</v>
      </c>
      <c r="D91" s="16">
        <v>0</v>
      </c>
      <c r="E91" s="17">
        <v>0</v>
      </c>
    </row>
    <row r="92" spans="2:5">
      <c r="B92" s="380" t="s">
        <v>63</v>
      </c>
      <c r="C92" s="381" t="s">
        <v>65</v>
      </c>
      <c r="D92" s="382">
        <f>D58+D89+D90-D91+D87</f>
        <v>0</v>
      </c>
      <c r="E92" s="306">
        <v>0</v>
      </c>
    </row>
    <row r="93" spans="2:5">
      <c r="B93" s="375" t="s">
        <v>3</v>
      </c>
      <c r="C93" s="376" t="s">
        <v>66</v>
      </c>
      <c r="D93" s="168">
        <f>D92</f>
        <v>0</v>
      </c>
      <c r="E93" s="377">
        <v>0</v>
      </c>
    </row>
    <row r="94" spans="2:5">
      <c r="B94" s="375" t="s">
        <v>5</v>
      </c>
      <c r="C94" s="376" t="s">
        <v>114</v>
      </c>
      <c r="D94" s="168">
        <v>0</v>
      </c>
      <c r="E94" s="377">
        <v>0</v>
      </c>
    </row>
    <row r="95" spans="2:5" ht="13.5" thickBot="1">
      <c r="B95" s="137" t="s">
        <v>7</v>
      </c>
      <c r="C95" s="383" t="s">
        <v>115</v>
      </c>
      <c r="D95" s="384">
        <v>0</v>
      </c>
      <c r="E95" s="385">
        <v>0</v>
      </c>
    </row>
  </sheetData>
  <mergeCells count="14">
    <mergeCell ref="B55:E55"/>
    <mergeCell ref="B56:E56"/>
    <mergeCell ref="B57:C57"/>
    <mergeCell ref="B2:E2"/>
    <mergeCell ref="B3:E3"/>
    <mergeCell ref="B5:E5"/>
    <mergeCell ref="B6:E6"/>
    <mergeCell ref="B8:E8"/>
    <mergeCell ref="B9:E9"/>
    <mergeCell ref="B21:C21"/>
    <mergeCell ref="B23:E23"/>
    <mergeCell ref="B24:E24"/>
    <mergeCell ref="B43:E43"/>
    <mergeCell ref="B44:E44"/>
  </mergeCells>
  <pageMargins left="0.7" right="0.7" top="0.75" bottom="0.75" header="0.3" footer="0.3"/>
  <pageSetup paperSize="9" orientation="portrait" r:id="rId1"/>
  <headerFooter>
    <oddHeader>&amp;C&amp;"Calibri"&amp;10&amp;K000000Confidential&amp;1#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138</vt:i4>
      </vt:variant>
      <vt:variant>
        <vt:lpstr>Nazwane zakresy</vt:lpstr>
      </vt:variant>
      <vt:variant>
        <vt:i4>58</vt:i4>
      </vt:variant>
    </vt:vector>
  </HeadingPairs>
  <TitlesOfParts>
    <vt:vector size="196" baseType="lpstr">
      <vt:lpstr>Fundusz Gwarantowany</vt:lpstr>
      <vt:lpstr>Fundusz Stabilnego Wzrostu</vt:lpstr>
      <vt:lpstr>Fundusz Dynamiczny</vt:lpstr>
      <vt:lpstr>Fundusz Obligacji</vt:lpstr>
      <vt:lpstr>Fundusz Aktywnej Alokacji</vt:lpstr>
      <vt:lpstr>Fundusz Akcji Plus</vt:lpstr>
      <vt:lpstr>Fundusz Akcji Małych i ŚS</vt:lpstr>
      <vt:lpstr>Fundusz Pieniężny</vt:lpstr>
      <vt:lpstr>Fundusz Polskich Obl. Skarb.</vt:lpstr>
      <vt:lpstr>Fundusz Selektywny</vt:lpstr>
      <vt:lpstr>Fundusz Akcji Glob.</vt:lpstr>
      <vt:lpstr>Fundusz Obligacji Glob.</vt:lpstr>
      <vt:lpstr>Fundusz Energetyczny</vt:lpstr>
      <vt:lpstr>Fundusz POSBis</vt:lpstr>
      <vt:lpstr>Fundusz Zachowawczy</vt:lpstr>
      <vt:lpstr>Portfel Aktywnej Alokacji</vt:lpstr>
      <vt:lpstr>Portfel Dynamiczny</vt:lpstr>
      <vt:lpstr>Portfel Stabilnego Wzrostu</vt:lpstr>
      <vt:lpstr>Portfel ARR</vt:lpstr>
      <vt:lpstr>Portfel ARW</vt:lpstr>
      <vt:lpstr>Portfel OZ</vt:lpstr>
      <vt:lpstr>Portfel SA</vt:lpstr>
      <vt:lpstr>Fundusz Konserwatywny</vt:lpstr>
      <vt:lpstr>Fundusz Zrównoważony</vt:lpstr>
      <vt:lpstr>Fundusz Aktywny</vt:lpstr>
      <vt:lpstr>Fundusz Międzynarodowy</vt:lpstr>
      <vt:lpstr>Fundusz Azjatycki</vt:lpstr>
      <vt:lpstr>Aktywny - Surowce i Nowe Gosp.</vt:lpstr>
      <vt:lpstr>Zabezpieczony - Dalekiego Wsch.</vt:lpstr>
      <vt:lpstr>Zaabezpieczony - Europy Wsch.</vt:lpstr>
      <vt:lpstr>Strategii Multiobligacyjnych</vt:lpstr>
      <vt:lpstr>Zabezpieczony - Rynku Polskiego</vt:lpstr>
      <vt:lpstr>Allianz Stabilnego Wzrostu</vt:lpstr>
      <vt:lpstr>Allianz Obligacji Plus</vt:lpstr>
      <vt:lpstr>Allianz Aktywnej Alokacji</vt:lpstr>
      <vt:lpstr>Allianz Akcji Małych i ŚS</vt:lpstr>
      <vt:lpstr>Allianz Konserw.</vt:lpstr>
      <vt:lpstr>Allianz Polskich Obl.Skarb.</vt:lpstr>
      <vt:lpstr>Allianz Selektywny</vt:lpstr>
      <vt:lpstr>Allianz ARZ</vt:lpstr>
      <vt:lpstr>Allianz Dyn.Multistrategia</vt:lpstr>
      <vt:lpstr>Allianz Def.Multistrategia</vt:lpstr>
      <vt:lpstr>Allianz Zbal.Multistrategia</vt:lpstr>
      <vt:lpstr>Allianz GSD</vt:lpstr>
      <vt:lpstr>Allianz Dł.Pap.Korp.</vt:lpstr>
      <vt:lpstr>Franklin EDF</vt:lpstr>
      <vt:lpstr>Franklin GFS</vt:lpstr>
      <vt:lpstr>Franklin USO</vt:lpstr>
      <vt:lpstr>GS EMD</vt:lpstr>
      <vt:lpstr>GS GSMBP</vt:lpstr>
      <vt:lpstr>Inwestor Akcji</vt:lpstr>
      <vt:lpstr>Investor Fun.Dyw. Wzr</vt:lpstr>
      <vt:lpstr>Investor TOP MISS</vt:lpstr>
      <vt:lpstr>Investor Zrównoważony</vt:lpstr>
      <vt:lpstr>Investor Quality</vt:lpstr>
      <vt:lpstr>Investor BRIC</vt:lpstr>
      <vt:lpstr>Investor Gold</vt:lpstr>
      <vt:lpstr>Investor Doch</vt:lpstr>
      <vt:lpstr>Investor Indie i Chiny</vt:lpstr>
      <vt:lpstr>Investor AK</vt:lpstr>
      <vt:lpstr>Investor Oszcz.</vt:lpstr>
      <vt:lpstr>Investor ZE</vt:lpstr>
      <vt:lpstr>JPM EMO</vt:lpstr>
      <vt:lpstr>JPM GH</vt:lpstr>
      <vt:lpstr>JPM GSB</vt:lpstr>
      <vt:lpstr>Esaliens Akcji</vt:lpstr>
      <vt:lpstr>Esaliens Obligacji</vt:lpstr>
      <vt:lpstr>Esaliens Kons</vt:lpstr>
      <vt:lpstr>Esaliens Med.i NT</vt:lpstr>
      <vt:lpstr>Millenium Master I</vt:lpstr>
      <vt:lpstr>Millenium Master V</vt:lpstr>
      <vt:lpstr>Millenium Master VI</vt:lpstr>
      <vt:lpstr>Millenium Master VII</vt:lpstr>
      <vt:lpstr>GS Akcji</vt:lpstr>
      <vt:lpstr>GS Obligacji</vt:lpstr>
      <vt:lpstr>GS OI</vt:lpstr>
      <vt:lpstr>GS ŚMS</vt:lpstr>
      <vt:lpstr>GS Eur.SD</vt:lpstr>
      <vt:lpstr>GS Glob. Długu Korp.</vt:lpstr>
      <vt:lpstr>GS Glob.SD</vt:lpstr>
      <vt:lpstr>GS J</vt:lpstr>
      <vt:lpstr>GS IS</vt:lpstr>
      <vt:lpstr>GS ORW</vt:lpstr>
      <vt:lpstr>GS Sp.Dyw.USA</vt:lpstr>
      <vt:lpstr>GS SGD</vt:lpstr>
      <vt:lpstr>Noble AMiŚS</vt:lpstr>
      <vt:lpstr>Pekao ARW</vt:lpstr>
      <vt:lpstr>Pekao AGD</vt:lpstr>
      <vt:lpstr>Pekao OS</vt:lpstr>
      <vt:lpstr>Pekao Spokojna Inw</vt:lpstr>
      <vt:lpstr>Pekao Surowców i Energii</vt:lpstr>
      <vt:lpstr>Pekao AE</vt:lpstr>
      <vt:lpstr>Pekao DS</vt:lpstr>
      <vt:lpstr>Pekao OP</vt:lpstr>
      <vt:lpstr>Pekao Kons.</vt:lpstr>
      <vt:lpstr>Pekao Kons.+</vt:lpstr>
      <vt:lpstr>Pekao B15D</vt:lpstr>
      <vt:lpstr>Pekao DA2</vt:lpstr>
      <vt:lpstr>Pekao AS</vt:lpstr>
      <vt:lpstr>Pekao SG</vt:lpstr>
      <vt:lpstr>Pekao MIS</vt:lpstr>
      <vt:lpstr>PKO Obligacji Dług.</vt:lpstr>
      <vt:lpstr>PKO Dyn.Alokacji</vt:lpstr>
      <vt:lpstr>PZU AP</vt:lpstr>
      <vt:lpstr>PZU AK</vt:lpstr>
      <vt:lpstr>PZU AMiŚS</vt:lpstr>
      <vt:lpstr>PZU M</vt:lpstr>
      <vt:lpstr>PZU ARR</vt:lpstr>
      <vt:lpstr>Quercus A</vt:lpstr>
      <vt:lpstr>Quercus OK</vt:lpstr>
      <vt:lpstr>Quercus GB</vt:lpstr>
      <vt:lpstr>Schroder ISF AO</vt:lpstr>
      <vt:lpstr>Schroder ISF EMDAR</vt:lpstr>
      <vt:lpstr>Schroder ISF EE</vt:lpstr>
      <vt:lpstr>Schroder ISF FME</vt:lpstr>
      <vt:lpstr>Schroder ISF GDG</vt:lpstr>
      <vt:lpstr>Schroder ISF GCHI</vt:lpstr>
      <vt:lpstr>Skarbiec OWD</vt:lpstr>
      <vt:lpstr>Skarbiec NG</vt:lpstr>
      <vt:lpstr>Skarbiec SW</vt:lpstr>
      <vt:lpstr>Skarbiec Brands</vt:lpstr>
      <vt:lpstr>Templeton GB</vt:lpstr>
      <vt:lpstr>Templeton GTR</vt:lpstr>
      <vt:lpstr>Templeton LA</vt:lpstr>
      <vt:lpstr>Generali AM</vt:lpstr>
      <vt:lpstr>Generali AMIŚS</vt:lpstr>
      <vt:lpstr>Generali ARW</vt:lpstr>
      <vt:lpstr>Generali Akcje Value</vt:lpstr>
      <vt:lpstr>Generali KA</vt:lpstr>
      <vt:lpstr>Generali KO</vt:lpstr>
      <vt:lpstr>Generali D</vt:lpstr>
      <vt:lpstr>Generali KZ</vt:lpstr>
      <vt:lpstr>Generali O</vt:lpstr>
      <vt:lpstr>Generali KON</vt:lpstr>
      <vt:lpstr>Generali SW</vt:lpstr>
      <vt:lpstr>Generali OA</vt:lpstr>
      <vt:lpstr>Generali Z</vt:lpstr>
      <vt:lpstr>dodatkowedane</vt:lpstr>
      <vt:lpstr>'Aktywny - Surowce i Nowe Gosp.'!Obszar_wydruku</vt:lpstr>
      <vt:lpstr>'Allianz Dł.Pap.Korp.'!Obszar_wydruku</vt:lpstr>
      <vt:lpstr>'Allianz Obligacji Plus'!Obszar_wydruku</vt:lpstr>
      <vt:lpstr>'Franklin EDF'!Obszar_wydruku</vt:lpstr>
      <vt:lpstr>'Fundusz Akcji Glob.'!Obszar_wydruku</vt:lpstr>
      <vt:lpstr>'Fundusz Akcji Małych i ŚS'!Obszar_wydruku</vt:lpstr>
      <vt:lpstr>'Fundusz Akcji Plus'!Obszar_wydruku</vt:lpstr>
      <vt:lpstr>'Fundusz Aktywnej Alokacji'!Obszar_wydruku</vt:lpstr>
      <vt:lpstr>'Fundusz Aktywny'!Obszar_wydruku</vt:lpstr>
      <vt:lpstr>'Fundusz Azjatycki'!Obszar_wydruku</vt:lpstr>
      <vt:lpstr>'Fundusz Dynamiczny'!Obszar_wydruku</vt:lpstr>
      <vt:lpstr>'Fundusz Energetyczny'!Obszar_wydruku</vt:lpstr>
      <vt:lpstr>'Fundusz Gwarantowany'!Obszar_wydruku</vt:lpstr>
      <vt:lpstr>'Fundusz Konserwatywny'!Obszar_wydruku</vt:lpstr>
      <vt:lpstr>'Fundusz Międzynarodowy'!Obszar_wydruku</vt:lpstr>
      <vt:lpstr>'Fundusz Obligacji'!Obszar_wydruku</vt:lpstr>
      <vt:lpstr>'Fundusz Obligacji Glob.'!Obszar_wydruku</vt:lpstr>
      <vt:lpstr>'Fundusz Pieniężny'!Obszar_wydruku</vt:lpstr>
      <vt:lpstr>'Fundusz Polskich Obl. Skarb.'!Obszar_wydruku</vt:lpstr>
      <vt:lpstr>'Fundusz POSBis'!Obszar_wydruku</vt:lpstr>
      <vt:lpstr>'Fundusz Selektywny'!Obszar_wydruku</vt:lpstr>
      <vt:lpstr>'Fundusz Zachowawczy'!Obszar_wydruku</vt:lpstr>
      <vt:lpstr>'Fundusz Zrównoważony'!Obszar_wydruku</vt:lpstr>
      <vt:lpstr>'Generali KO'!Obszar_wydruku</vt:lpstr>
      <vt:lpstr>'Generali KON'!Obszar_wydruku</vt:lpstr>
      <vt:lpstr>'GS Eur.SD'!Obszar_wydruku</vt:lpstr>
      <vt:lpstr>'GS Glob. Długu Korp.'!Obszar_wydruku</vt:lpstr>
      <vt:lpstr>'GS Glob.SD'!Obszar_wydruku</vt:lpstr>
      <vt:lpstr>'Investor Fun.Dyw. Wzr'!Obszar_wydruku</vt:lpstr>
      <vt:lpstr>'Investor Quality'!Obszar_wydruku</vt:lpstr>
      <vt:lpstr>'Inwestor Akcji'!Obszar_wydruku</vt:lpstr>
      <vt:lpstr>'Pekao AE'!Obszar_wydruku</vt:lpstr>
      <vt:lpstr>'Pekao AGD'!Obszar_wydruku</vt:lpstr>
      <vt:lpstr>'Pekao B15D'!Obszar_wydruku</vt:lpstr>
      <vt:lpstr>'Pekao DA2'!Obszar_wydruku</vt:lpstr>
      <vt:lpstr>'Pekao DS'!Obszar_wydruku</vt:lpstr>
      <vt:lpstr>'Pekao Kons.'!Obszar_wydruku</vt:lpstr>
      <vt:lpstr>'Pekao Kons.+'!Obszar_wydruku</vt:lpstr>
      <vt:lpstr>'Pekao OP'!Obszar_wydruku</vt:lpstr>
      <vt:lpstr>'Pekao Spokojna Inw'!Obszar_wydruku</vt:lpstr>
      <vt:lpstr>'Portfel Aktywnej Alokacji'!Obszar_wydruku</vt:lpstr>
      <vt:lpstr>'Portfel ARR'!Obszar_wydruku</vt:lpstr>
      <vt:lpstr>'Portfel ARW'!Obszar_wydruku</vt:lpstr>
      <vt:lpstr>'Portfel Dynamiczny'!Obszar_wydruku</vt:lpstr>
      <vt:lpstr>'Portfel OZ'!Obszar_wydruku</vt:lpstr>
      <vt:lpstr>'Portfel Stabilnego Wzrostu'!Obszar_wydruku</vt:lpstr>
      <vt:lpstr>'PZU AMiŚS'!Obszar_wydruku</vt:lpstr>
      <vt:lpstr>'PZU ARR'!Obszar_wydruku</vt:lpstr>
      <vt:lpstr>'PZU M'!Obszar_wydruku</vt:lpstr>
      <vt:lpstr>'Quercus A'!Obszar_wydruku</vt:lpstr>
      <vt:lpstr>'Schroder ISF FME'!Obszar_wydruku</vt:lpstr>
      <vt:lpstr>'Schroder ISF GCHI'!Obszar_wydruku</vt:lpstr>
      <vt:lpstr>'Schroder ISF GDG'!Obszar_wydruku</vt:lpstr>
      <vt:lpstr>'Skarbiec OWD'!Obszar_wydruku</vt:lpstr>
      <vt:lpstr>'Templeton GTR'!Obszar_wydruku</vt:lpstr>
      <vt:lpstr>'Templeton LA'!Obszar_wydruku</vt:lpstr>
      <vt:lpstr>'Zaabezpieczony - Europy Wsch.'!Obszar_wydruku</vt:lpstr>
      <vt:lpstr>'Zabezpieczony - Dalekiego Wsch.'!Obszar_wydruku</vt:lpstr>
    </vt:vector>
  </TitlesOfParts>
  <Company>Allianz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pprzeborowski</dc:creator>
  <cp:lastModifiedBy>Krasnodebska, Izabela (TUiR Allianz Polska SA)</cp:lastModifiedBy>
  <cp:lastPrinted>2015-02-02T16:54:01Z</cp:lastPrinted>
  <dcterms:created xsi:type="dcterms:W3CDTF">2012-07-31T14:09:53Z</dcterms:created>
  <dcterms:modified xsi:type="dcterms:W3CDTF">2024-05-23T15:35:15Z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f2588e-f000-43f9-af86-11fa810e993f_Enabled">
    <vt:lpwstr>true</vt:lpwstr>
  </property>
  <property fmtid="{D5CDD505-2E9C-101B-9397-08002B2CF9AE}" pid="3" name="MSIP_Label_1cf2588e-f000-43f9-af86-11fa810e993f_SetDate">
    <vt:lpwstr>2023-07-28T14:06:18Z</vt:lpwstr>
  </property>
  <property fmtid="{D5CDD505-2E9C-101B-9397-08002B2CF9AE}" pid="4" name="MSIP_Label_1cf2588e-f000-43f9-af86-11fa810e993f_Method">
    <vt:lpwstr>Privileged</vt:lpwstr>
  </property>
  <property fmtid="{D5CDD505-2E9C-101B-9397-08002B2CF9AE}" pid="5" name="MSIP_Label_1cf2588e-f000-43f9-af86-11fa810e993f_Name">
    <vt:lpwstr>1cf2588e-f000-43f9-af86-11fa810e993f</vt:lpwstr>
  </property>
  <property fmtid="{D5CDD505-2E9C-101B-9397-08002B2CF9AE}" pid="6" name="MSIP_Label_1cf2588e-f000-43f9-af86-11fa810e993f_SiteId">
    <vt:lpwstr>6e06e42d-6925-47c6-b9e7-9581c7ca302a</vt:lpwstr>
  </property>
  <property fmtid="{D5CDD505-2E9C-101B-9397-08002B2CF9AE}" pid="7" name="MSIP_Label_1cf2588e-f000-43f9-af86-11fa810e993f_ActionId">
    <vt:lpwstr>39ff0d11-1374-4474-a733-be6a0d60e70a</vt:lpwstr>
  </property>
  <property fmtid="{D5CDD505-2E9C-101B-9397-08002B2CF9AE}" pid="8" name="MSIP_Label_1cf2588e-f000-43f9-af86-11fa810e993f_ContentBits">
    <vt:lpwstr>1</vt:lpwstr>
  </property>
</Properties>
</file>