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\RPT\WUFK\klient\EFOS\2024_Sprawozdania\półroczne  062024\"/>
    </mc:Choice>
  </mc:AlternateContent>
  <xr:revisionPtr revIDLastSave="0" documentId="8_{0448DAC6-9BD9-4DBB-AD24-BA845446DA8B}" xr6:coauthVersionLast="47" xr6:coauthVersionMax="47" xr10:uidLastSave="{00000000-0000-0000-0000-000000000000}"/>
  <bookViews>
    <workbookView xWindow="-19310" yWindow="-110" windowWidth="19420" windowHeight="10420" tabRatio="929" activeTab="2" xr2:uid="{00000000-000D-0000-FFFF-FFFF00000000}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Fundusz POSBis" sheetId="230" r:id="rId14"/>
    <sheet name="Fundusz Zachowawczy" sheetId="231" r:id="rId15"/>
    <sheet name="Portfel Aktywnej Alokacji" sheetId="120" r:id="rId16"/>
    <sheet name="Portfel Dynamiczny" sheetId="69" r:id="rId17"/>
    <sheet name="Portfel Stabilnego Wzrostu" sheetId="67" r:id="rId18"/>
    <sheet name="Portfel ARR" sheetId="53" r:id="rId19"/>
    <sheet name="Portfel ARW" sheetId="94" r:id="rId20"/>
    <sheet name="Portfel OZ" sheetId="93" r:id="rId21"/>
    <sheet name="Fundusz Konserwatywny" sheetId="95" r:id="rId22"/>
    <sheet name="Fundusz Zrównoważony" sheetId="6" r:id="rId23"/>
    <sheet name="Fundusz Aktywny" sheetId="7" r:id="rId24"/>
    <sheet name="Fundusz Międzynarodowy" sheetId="8" r:id="rId25"/>
    <sheet name="Fundusz Azjatycki" sheetId="9" r:id="rId26"/>
    <sheet name="Aktywny - Surowce i Nowe Gosp." sheetId="13" r:id="rId27"/>
    <sheet name="Zabezpieczony - Dalekiego Wsch." sheetId="58" r:id="rId28"/>
    <sheet name="Zaabezpieczony - Europy Wsch." sheetId="61" r:id="rId29"/>
    <sheet name="Strategii Multiobligacyjnych" sheetId="60" r:id="rId30"/>
    <sheet name="Zabezpieczony - Rynku Polskiego" sheetId="84" r:id="rId31"/>
    <sheet name="Allianz Obligacji Plus" sheetId="22" r:id="rId32"/>
    <sheet name="Allianz Akcji Małych i ŚS" sheetId="29" r:id="rId33"/>
    <sheet name="Allianz Konserw." sheetId="30" r:id="rId34"/>
    <sheet name="Allianz Polskich Obl.Skarb." sheetId="48" r:id="rId35"/>
    <sheet name="Allianz Dyn.Multistrategia" sheetId="196" r:id="rId36"/>
    <sheet name="Allianz Def.Multistrategia" sheetId="209" r:id="rId37"/>
    <sheet name="Allianz Zbal.Multistrategia" sheetId="210" r:id="rId38"/>
    <sheet name="Franklin EDF" sheetId="96" r:id="rId39"/>
    <sheet name="Franklin GFS" sheetId="151" r:id="rId40"/>
    <sheet name="Franklin USO" sheetId="152" r:id="rId41"/>
    <sheet name="Investor Fun.Dyw. Wzr" sheetId="123" r:id="rId42"/>
    <sheet name="Investor TOP MISS" sheetId="33" r:id="rId43"/>
    <sheet name="Investor Zrównoważony" sheetId="34" r:id="rId44"/>
    <sheet name="Investor Quality" sheetId="124" r:id="rId45"/>
    <sheet name="Investor BRIC" sheetId="57" r:id="rId46"/>
    <sheet name="Investor Gold" sheetId="55" r:id="rId47"/>
    <sheet name="Investor Doch" sheetId="43" r:id="rId48"/>
    <sheet name="Investor Indie i Chiny" sheetId="189" r:id="rId49"/>
    <sheet name="JPM EMO" sheetId="24" r:id="rId50"/>
    <sheet name="JPM GH" sheetId="149" r:id="rId51"/>
    <sheet name="Esaliens Akcji" sheetId="186" r:id="rId52"/>
    <sheet name="Esaliens Obligacji" sheetId="35" r:id="rId53"/>
    <sheet name="Esaliens Kons" sheetId="153" r:id="rId54"/>
    <sheet name="Esaliens Med.i NT" sheetId="47" r:id="rId55"/>
    <sheet name="Millenium Master I" sheetId="27" r:id="rId56"/>
    <sheet name="Millenium Master V" sheetId="73" r:id="rId57"/>
    <sheet name="Millenium Master VI" sheetId="74" r:id="rId58"/>
    <sheet name="Millenium Master VII" sheetId="75" r:id="rId59"/>
    <sheet name="GS Akcji" sheetId="77" r:id="rId60"/>
    <sheet name="GS Obligacji" sheetId="36" r:id="rId61"/>
    <sheet name="GS OI" sheetId="37" r:id="rId62"/>
    <sheet name="GS Eur.SD" sheetId="115" r:id="rId63"/>
    <sheet name="GS Glob. Długu Korp." sheetId="92" r:id="rId64"/>
    <sheet name="GS Glob.SD" sheetId="90" r:id="rId65"/>
    <sheet name="GS J" sheetId="76" r:id="rId66"/>
    <sheet name="GS ORW" sheetId="136" r:id="rId67"/>
    <sheet name="Pekao ARW" sheetId="193" r:id="rId68"/>
    <sheet name="Pekao OS" sheetId="167" r:id="rId69"/>
    <sheet name="Pekao Spokojna Inw" sheetId="129" r:id="rId70"/>
    <sheet name="Pekao Surowców i Energii" sheetId="169" r:id="rId71"/>
    <sheet name="Pekao OP" sheetId="128" r:id="rId72"/>
    <sheet name="Pekao Kons." sheetId="85" r:id="rId73"/>
    <sheet name="Pekao Kons.+" sheetId="103" r:id="rId74"/>
    <sheet name="Pekao DA2" sheetId="104" r:id="rId75"/>
    <sheet name="Pekao SG" sheetId="166" r:id="rId76"/>
    <sheet name="PKO Obligacji Dług." sheetId="38" r:id="rId77"/>
    <sheet name="PZU AK" sheetId="174" r:id="rId78"/>
    <sheet name="PZU AMiŚS" sheetId="130" r:id="rId79"/>
    <sheet name="PZU M" sheetId="39" r:id="rId80"/>
    <sheet name="Schroder ISF EE" sheetId="146" r:id="rId81"/>
    <sheet name="Schroder ISF FME" sheetId="133" r:id="rId82"/>
    <sheet name="Schroder ISF GDG" sheetId="132" r:id="rId83"/>
    <sheet name="Schroder ISF GCHI" sheetId="135" r:id="rId84"/>
    <sheet name="Templeton GB" sheetId="159" r:id="rId85"/>
    <sheet name="Templeton GTR" sheetId="109" r:id="rId86"/>
    <sheet name="Generali AM" sheetId="187" r:id="rId87"/>
    <sheet name="Generali AMIŚS" sheetId="177" r:id="rId88"/>
    <sheet name="Generali ARW" sheetId="41" r:id="rId89"/>
    <sheet name="Generali KA" sheetId="64" r:id="rId90"/>
    <sheet name="Generali KO" sheetId="110" r:id="rId91"/>
    <sheet name="Generali D" sheetId="20" r:id="rId92"/>
    <sheet name="Generali KZ" sheetId="62" r:id="rId93"/>
    <sheet name="Generali OA" sheetId="191" r:id="rId94"/>
    <sheet name="dodatkowedane" sheetId="80" r:id="rId95"/>
  </sheets>
  <definedNames>
    <definedName name="_xlnm.Print_Area" localSheetId="26">'Aktywny - Surowce i Nowe Gosp.'!$B$2:$E$73</definedName>
    <definedName name="_xlnm.Print_Area" localSheetId="36">'Allianz Def.Multistrategia'!$D$45:$E$45</definedName>
    <definedName name="_xlnm.Print_Area" localSheetId="35">'Allianz Dyn.Multistrategia'!$D$45:$E$45</definedName>
    <definedName name="_xlnm.Print_Area" localSheetId="33">'Allianz Konserw.'!$D$13</definedName>
    <definedName name="_xlnm.Print_Area" localSheetId="31">'Allianz Obligacji Plus'!$B$2:$E$74</definedName>
    <definedName name="_xlnm.Print_Area" localSheetId="34">'Allianz Polskich Obl.Skarb.'!$D$45:$E$45</definedName>
    <definedName name="_xlnm.Print_Area" localSheetId="37">'Allianz Zbal.Multistrategia'!$D$45:$E$45</definedName>
    <definedName name="_xlnm.Print_Area" localSheetId="38">'Franklin EDF'!$H$13</definedName>
    <definedName name="_xlnm.Print_Area" localSheetId="39">'Franklin GFS'!$D$45:$E$45</definedName>
    <definedName name="_xlnm.Print_Area" localSheetId="40">'Franklin USO'!$D$45:$E$45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3">'Fundusz Aktywny'!$B$2:$E$73</definedName>
    <definedName name="_xlnm.Print_Area" localSheetId="25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1">'Fundusz Konserwatywny'!$B$2:$E$74</definedName>
    <definedName name="_xlnm.Print_Area" localSheetId="24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13">'Fundusz POSBis'!$B$2:$E$73</definedName>
    <definedName name="_xlnm.Print_Area" localSheetId="9">'Fundusz Selektywny'!$B$2:$E$73</definedName>
    <definedName name="_xlnm.Print_Area" localSheetId="14">'Fundusz Zachowawczy'!$B$2:$E$73</definedName>
    <definedName name="_xlnm.Print_Area" localSheetId="22">'Fundusz Zrównoważony'!$B$2:$E$73</definedName>
    <definedName name="_xlnm.Print_Area" localSheetId="90">'Generali KO'!$B$2:$E$74</definedName>
    <definedName name="_xlnm.Print_Area" localSheetId="62">'GS Eur.SD'!$B$2:$E$74</definedName>
    <definedName name="_xlnm.Print_Area" localSheetId="63">'GS Glob. Długu Korp.'!$B$2:$E$74</definedName>
    <definedName name="_xlnm.Print_Area" localSheetId="64">'GS Glob.SD'!$B$2:$E$74</definedName>
    <definedName name="_xlnm.Print_Area" localSheetId="41">'Investor Fun.Dyw. Wzr'!$B$2:$E$74</definedName>
    <definedName name="_xlnm.Print_Area" localSheetId="44">'Investor Quality'!$B$2:$E$74</definedName>
    <definedName name="_xlnm.Print_Area" localSheetId="74">'Pekao DA2'!$B$2:$E$74</definedName>
    <definedName name="_xlnm.Print_Area" localSheetId="72">'Pekao Kons.'!$B$2:$E$74</definedName>
    <definedName name="_xlnm.Print_Area" localSheetId="73">'Pekao Kons.+'!$B$2:$E$74</definedName>
    <definedName name="_xlnm.Print_Area" localSheetId="71">'Pekao OP'!$B$2:$E$74</definedName>
    <definedName name="_xlnm.Print_Area" localSheetId="69">'Pekao Spokojna Inw'!$B$2:$E$74</definedName>
    <definedName name="_xlnm.Print_Area" localSheetId="15">'Portfel Aktywnej Alokacji'!$B$2:$E$73</definedName>
    <definedName name="_xlnm.Print_Area" localSheetId="18">'Portfel ARR'!$B$2:$E$73</definedName>
    <definedName name="_xlnm.Print_Area" localSheetId="19">'Portfel ARW'!$B$2:$E$74</definedName>
    <definedName name="_xlnm.Print_Area" localSheetId="16">'Portfel Dynamiczny'!$B$2:$E$73</definedName>
    <definedName name="_xlnm.Print_Area" localSheetId="20">'Portfel OZ'!$B$2:$E$74</definedName>
    <definedName name="_xlnm.Print_Area" localSheetId="17">'Portfel Stabilnego Wzrostu'!$B$2:$E$73</definedName>
    <definedName name="_xlnm.Print_Area" localSheetId="78">'PZU AMiŚS'!$B$2:$E$74</definedName>
    <definedName name="_xlnm.Print_Area" localSheetId="79">'PZU M'!$B$2:$E$74</definedName>
    <definedName name="_xlnm.Print_Area" localSheetId="81">'Schroder ISF FME'!$B$2:$E$74</definedName>
    <definedName name="_xlnm.Print_Area" localSheetId="83">'Schroder ISF GCHI'!$B$2:$E$74</definedName>
    <definedName name="_xlnm.Print_Area" localSheetId="82">'Schroder ISF GDG'!$B$2:$E$74</definedName>
    <definedName name="_xlnm.Print_Area" localSheetId="85">'Templeton GTR'!$B$2:$E$74</definedName>
    <definedName name="_xlnm.Print_Area" localSheetId="28">'Zaabezpieczony - Europy Wsch.'!$B$2:$E$73</definedName>
    <definedName name="_xlnm.Print_Area" localSheetId="27">'Zabezpieczony - Dalekiego Wsch.'!$B$2:$E$73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27" l="1"/>
  <c r="D70" i="27"/>
  <c r="D71" i="27"/>
  <c r="E11" i="27"/>
  <c r="E21" i="27" s="1"/>
  <c r="E14" i="93" l="1"/>
  <c r="E14" i="94"/>
  <c r="E14" i="53"/>
  <c r="E14" i="10" l="1"/>
  <c r="D71" i="75" l="1"/>
  <c r="D71" i="74"/>
  <c r="D71" i="73" l="1"/>
  <c r="E11" i="75" l="1"/>
  <c r="E21" i="75" s="1"/>
  <c r="E11" i="74"/>
  <c r="E21" i="74" s="1"/>
  <c r="E11" i="73"/>
  <c r="B44" i="103" l="1"/>
  <c r="E21" i="73" l="1"/>
  <c r="E17" i="84" l="1"/>
  <c r="E14" i="84"/>
  <c r="E11" i="84" s="1"/>
  <c r="E17" i="60"/>
  <c r="E14" i="60"/>
  <c r="E11" i="60" s="1"/>
  <c r="E17" i="61"/>
  <c r="E11" i="61"/>
  <c r="E17" i="58"/>
  <c r="E14" i="58"/>
  <c r="E11" i="58" s="1"/>
  <c r="E14" i="13"/>
  <c r="E11" i="13" s="1"/>
  <c r="E17" i="13"/>
  <c r="E17" i="9"/>
  <c r="E11" i="9"/>
  <c r="E11" i="8"/>
  <c r="E17" i="8"/>
  <c r="E17" i="7"/>
  <c r="E11" i="7"/>
  <c r="E17" i="6"/>
  <c r="E11" i="6"/>
  <c r="E17" i="95"/>
  <c r="E11" i="95"/>
  <c r="E17" i="93"/>
  <c r="E11" i="93"/>
  <c r="E17" i="94"/>
  <c r="E11" i="94"/>
  <c r="E11" i="53"/>
  <c r="E17" i="53"/>
  <c r="E14" i="67"/>
  <c r="E11" i="67" s="1"/>
  <c r="E17" i="67"/>
  <c r="E17" i="69"/>
  <c r="E14" i="69"/>
  <c r="E11" i="69" s="1"/>
  <c r="E17" i="120"/>
  <c r="E14" i="120"/>
  <c r="E11" i="120" s="1"/>
  <c r="E14" i="231"/>
  <c r="E11" i="231" s="1"/>
  <c r="E17" i="231"/>
  <c r="E14" i="230"/>
  <c r="E11" i="230" s="1"/>
  <c r="E17" i="230"/>
  <c r="E21" i="13" l="1"/>
  <c r="E21" i="9"/>
  <c r="E21" i="7"/>
  <c r="E21" i="94"/>
  <c r="E21" i="53"/>
  <c r="E21" i="67"/>
  <c r="E21" i="84"/>
  <c r="E21" i="60"/>
  <c r="E21" i="61"/>
  <c r="E21" i="58"/>
  <c r="E21" i="8"/>
  <c r="E21" i="6"/>
  <c r="E21" i="95"/>
  <c r="E21" i="93"/>
  <c r="E21" i="69"/>
  <c r="E21" i="120"/>
  <c r="E21" i="231"/>
  <c r="E21" i="230"/>
  <c r="E14" i="121" l="1"/>
  <c r="E11" i="121" s="1"/>
  <c r="E17" i="121"/>
  <c r="E14" i="122"/>
  <c r="E17" i="122"/>
  <c r="E14" i="79"/>
  <c r="E11" i="79" s="1"/>
  <c r="E17" i="79"/>
  <c r="E14" i="78"/>
  <c r="E11" i="78" s="1"/>
  <c r="E17" i="78"/>
  <c r="E17" i="81"/>
  <c r="E14" i="81"/>
  <c r="E11" i="81" s="1"/>
  <c r="E14" i="17"/>
  <c r="E11" i="17" s="1"/>
  <c r="E17" i="17"/>
  <c r="E14" i="16"/>
  <c r="E17" i="16"/>
  <c r="E11" i="16"/>
  <c r="E14" i="11"/>
  <c r="E11" i="11" s="1"/>
  <c r="E17" i="11"/>
  <c r="E11" i="10"/>
  <c r="E17" i="10"/>
  <c r="E11" i="5"/>
  <c r="E11" i="4"/>
  <c r="E17" i="4"/>
  <c r="E11" i="194"/>
  <c r="E21" i="121" l="1"/>
  <c r="E21" i="79"/>
  <c r="E21" i="81"/>
  <c r="E21" i="16"/>
  <c r="E21" i="4"/>
  <c r="E21" i="194"/>
  <c r="E11" i="122"/>
  <c r="E21" i="122" s="1"/>
  <c r="E21" i="78"/>
  <c r="E21" i="17"/>
  <c r="E21" i="11"/>
  <c r="E21" i="10"/>
  <c r="E21" i="5"/>
  <c r="E17" i="1" l="1"/>
  <c r="E11" i="1"/>
  <c r="E21" i="1" l="1"/>
  <c r="D18" i="80"/>
  <c r="D23" i="80" s="1"/>
  <c r="D71" i="7" l="1"/>
  <c r="D64" i="8" l="1"/>
  <c r="D64" i="7"/>
  <c r="D64" i="6"/>
  <c r="D64" i="95"/>
  <c r="E64" i="17" l="1"/>
  <c r="D71" i="231" l="1"/>
  <c r="D58" i="231"/>
  <c r="D73" i="231"/>
  <c r="D72" i="231"/>
  <c r="D71" i="230"/>
  <c r="D58" i="230"/>
  <c r="D73" i="230"/>
  <c r="D72" i="230"/>
  <c r="E71" i="231" l="1"/>
  <c r="D74" i="231"/>
  <c r="D75" i="231" s="1"/>
  <c r="D74" i="230"/>
  <c r="D75" i="230" s="1"/>
  <c r="E75" i="230" s="1"/>
  <c r="E77" i="230"/>
  <c r="E69" i="230"/>
  <c r="E76" i="230"/>
  <c r="E64" i="230"/>
  <c r="E62" i="230"/>
  <c r="E71" i="230"/>
  <c r="E72" i="230"/>
  <c r="E73" i="230"/>
  <c r="E58" i="230"/>
  <c r="E75" i="231" l="1"/>
  <c r="E58" i="231"/>
  <c r="E77" i="231"/>
  <c r="E72" i="231"/>
  <c r="E64" i="231"/>
  <c r="E76" i="231"/>
  <c r="E73" i="231"/>
  <c r="E62" i="231"/>
  <c r="E69" i="231"/>
  <c r="E74" i="230"/>
  <c r="E74" i="231" l="1"/>
  <c r="D58" i="122"/>
  <c r="D58" i="17" l="1"/>
  <c r="E58" i="17" s="1"/>
  <c r="D72" i="75" l="1"/>
  <c r="D70" i="75"/>
  <c r="D72" i="74"/>
  <c r="D70" i="74"/>
  <c r="D58" i="74" s="1"/>
  <c r="D72" i="73"/>
  <c r="D70" i="73"/>
  <c r="D58" i="73" s="1"/>
  <c r="D74" i="74" l="1"/>
  <c r="D76" i="74" s="1"/>
  <c r="D74" i="73"/>
  <c r="D76" i="73" s="1"/>
  <c r="D58" i="27"/>
  <c r="D58" i="75"/>
  <c r="D74" i="75" l="1"/>
  <c r="D76" i="75" s="1"/>
  <c r="D58" i="1"/>
  <c r="D64" i="84" l="1"/>
  <c r="D71" i="60"/>
  <c r="D64" i="60"/>
  <c r="D64" i="61"/>
  <c r="D71" i="58"/>
  <c r="D64" i="58"/>
  <c r="D64" i="13" l="1"/>
  <c r="D71" i="13"/>
  <c r="D71" i="61" l="1"/>
  <c r="D64" i="9"/>
  <c r="D71" i="6" l="1"/>
  <c r="D71" i="1" l="1"/>
  <c r="D73" i="194" l="1"/>
  <c r="D73" i="4"/>
  <c r="D73" i="5"/>
  <c r="D73" i="1"/>
  <c r="E70" i="27"/>
  <c r="E70" i="75" l="1"/>
  <c r="E58" i="75"/>
  <c r="E74" i="75" s="1"/>
  <c r="E76" i="75" s="1"/>
  <c r="E70" i="74"/>
  <c r="E58" i="74"/>
  <c r="E74" i="74" s="1"/>
  <c r="E76" i="74" s="1"/>
  <c r="E70" i="73"/>
  <c r="E58" i="73"/>
  <c r="E74" i="73" s="1"/>
  <c r="E76" i="73" s="1"/>
  <c r="E71" i="7"/>
  <c r="E71" i="61"/>
  <c r="E71" i="58"/>
  <c r="E77" i="121"/>
  <c r="E71" i="60"/>
  <c r="E71" i="13"/>
  <c r="E62" i="121" l="1"/>
  <c r="E76" i="121"/>
  <c r="E69" i="121"/>
  <c r="E18" i="80" l="1"/>
  <c r="E23" i="80" s="1"/>
  <c r="D71" i="84" l="1"/>
  <c r="D71" i="8" l="1"/>
  <c r="D73" i="10" l="1"/>
  <c r="D73" i="11"/>
  <c r="D73" i="17"/>
  <c r="E73" i="17" s="1"/>
  <c r="D73" i="69"/>
  <c r="D73" i="7"/>
  <c r="D64" i="48"/>
  <c r="D58" i="48" s="1"/>
  <c r="D73" i="48"/>
  <c r="D64" i="196"/>
  <c r="D58" i="196" s="1"/>
  <c r="D73" i="196"/>
  <c r="D64" i="55"/>
  <c r="D58" i="55" s="1"/>
  <c r="D73" i="55"/>
  <c r="D64" i="37"/>
  <c r="D58" i="37" s="1"/>
  <c r="D73" i="37"/>
  <c r="D64" i="90"/>
  <c r="D58" i="90" s="1"/>
  <c r="D73" i="90"/>
  <c r="D64" i="153"/>
  <c r="D58" i="153" s="1"/>
  <c r="D73" i="153"/>
  <c r="D64" i="177"/>
  <c r="D58" i="177" s="1"/>
  <c r="E58" i="177" s="1"/>
  <c r="E64" i="177" s="1"/>
  <c r="D73" i="177"/>
  <c r="D64" i="110"/>
  <c r="D58" i="110" s="1"/>
  <c r="D73" i="110"/>
  <c r="D64" i="20"/>
  <c r="D58" i="20" s="1"/>
  <c r="E58" i="20" s="1"/>
  <c r="E64" i="20" s="1"/>
  <c r="D73" i="20"/>
  <c r="D71" i="4"/>
  <c r="E71" i="4" s="1"/>
  <c r="D71" i="5"/>
  <c r="E71" i="5" s="1"/>
  <c r="D71" i="10"/>
  <c r="E71" i="10" s="1"/>
  <c r="D71" i="11"/>
  <c r="E71" i="11" s="1"/>
  <c r="D71" i="16"/>
  <c r="E71" i="16" s="1"/>
  <c r="D71" i="17"/>
  <c r="E71" i="17" s="1"/>
  <c r="D71" i="81"/>
  <c r="E71" i="81" s="1"/>
  <c r="D71" i="78"/>
  <c r="E71" i="78" s="1"/>
  <c r="D71" i="79"/>
  <c r="E71" i="79" s="1"/>
  <c r="D71" i="122"/>
  <c r="E71" i="122" s="1"/>
  <c r="D71" i="121"/>
  <c r="E71" i="121" s="1"/>
  <c r="D71" i="120"/>
  <c r="E71" i="120" s="1"/>
  <c r="D71" i="69"/>
  <c r="D71" i="67"/>
  <c r="E71" i="67" s="1"/>
  <c r="D71" i="53"/>
  <c r="E71" i="53" s="1"/>
  <c r="D71" i="94"/>
  <c r="D71" i="93"/>
  <c r="E71" i="93" s="1"/>
  <c r="D71" i="194"/>
  <c r="E71" i="194" s="1"/>
  <c r="D72" i="210"/>
  <c r="D72" i="209"/>
  <c r="D58" i="84"/>
  <c r="D73" i="84"/>
  <c r="D58" i="60"/>
  <c r="D73" i="60"/>
  <c r="D58" i="6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6"/>
  <c r="D73" i="95"/>
  <c r="D58" i="93"/>
  <c r="D58" i="94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81"/>
  <c r="D58" i="78"/>
  <c r="D58" i="79"/>
  <c r="D58" i="121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64" i="30"/>
  <c r="D58" i="30" s="1"/>
  <c r="D72" i="191"/>
  <c r="D72" i="62"/>
  <c r="D72" i="20"/>
  <c r="D72" i="110"/>
  <c r="D72" i="64"/>
  <c r="D72" i="41"/>
  <c r="D72" i="177"/>
  <c r="D72" i="187"/>
  <c r="D72" i="109"/>
  <c r="D72" i="159"/>
  <c r="D72" i="135"/>
  <c r="D72" i="132"/>
  <c r="D72" i="133"/>
  <c r="D72" i="146"/>
  <c r="D72" i="39"/>
  <c r="D72" i="130"/>
  <c r="D72" i="174"/>
  <c r="D72" i="38"/>
  <c r="D72" i="166"/>
  <c r="D72" i="104"/>
  <c r="D72" i="103"/>
  <c r="D72" i="85"/>
  <c r="D72" i="128"/>
  <c r="D72" i="169"/>
  <c r="D72" i="129"/>
  <c r="D72" i="167"/>
  <c r="D72" i="193"/>
  <c r="D72" i="136"/>
  <c r="D72" i="76"/>
  <c r="D72" i="90"/>
  <c r="D72" i="92"/>
  <c r="D72" i="115"/>
  <c r="D72" i="37"/>
  <c r="D72" i="36"/>
  <c r="D72" i="77"/>
  <c r="D72" i="27"/>
  <c r="D72" i="47"/>
  <c r="D72" i="153"/>
  <c r="D72" i="35"/>
  <c r="D72" i="186"/>
  <c r="D72" i="149"/>
  <c r="D72" i="24"/>
  <c r="D72" i="189"/>
  <c r="D72" i="43"/>
  <c r="D72" i="55"/>
  <c r="D72" i="57"/>
  <c r="D72" i="124"/>
  <c r="D72" i="34"/>
  <c r="D72" i="33"/>
  <c r="D72" i="123"/>
  <c r="D72" i="152"/>
  <c r="D72" i="151"/>
  <c r="D72" i="96"/>
  <c r="D72" i="48"/>
  <c r="D72" i="30"/>
  <c r="D72" i="29"/>
  <c r="D72" i="22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E72" i="4" s="1"/>
  <c r="D72" i="194"/>
  <c r="E69" i="53"/>
  <c r="E64" i="53"/>
  <c r="D74" i="194" l="1"/>
  <c r="D75" i="194" s="1"/>
  <c r="D74" i="122"/>
  <c r="D74" i="13"/>
  <c r="D75" i="13" s="1"/>
  <c r="D74" i="60"/>
  <c r="D75" i="60" s="1"/>
  <c r="D74" i="61"/>
  <c r="D75" i="61" s="1"/>
  <c r="D74" i="58"/>
  <c r="D75" i="58" s="1"/>
  <c r="D74" i="95"/>
  <c r="D75" i="95" s="1"/>
  <c r="D74" i="78"/>
  <c r="D75" i="78" s="1"/>
  <c r="D74" i="6"/>
  <c r="D75" i="6" s="1"/>
  <c r="D74" i="196"/>
  <c r="D75" i="196" s="1"/>
  <c r="E58" i="196"/>
  <c r="E64" i="196" s="1"/>
  <c r="D74" i="120"/>
  <c r="D75" i="120" s="1"/>
  <c r="D74" i="4"/>
  <c r="D75" i="4" s="1"/>
  <c r="E58" i="37"/>
  <c r="E64" i="37" s="1"/>
  <c r="E58" i="110"/>
  <c r="E64" i="110" s="1"/>
  <c r="E58" i="153"/>
  <c r="E64" i="153" s="1"/>
  <c r="E72" i="93"/>
  <c r="D72" i="69"/>
  <c r="D74" i="69" s="1"/>
  <c r="D75" i="69" s="1"/>
  <c r="E73" i="6"/>
  <c r="D72" i="94"/>
  <c r="D74" i="94" s="1"/>
  <c r="D75" i="94" s="1"/>
  <c r="D58" i="9"/>
  <c r="D74" i="9" s="1"/>
  <c r="D75" i="9" s="1"/>
  <c r="D72" i="8"/>
  <c r="D74" i="8" s="1"/>
  <c r="E76" i="93"/>
  <c r="E76" i="53"/>
  <c r="D74" i="53"/>
  <c r="D72" i="67"/>
  <c r="D74" i="67" s="1"/>
  <c r="D75" i="67" s="1"/>
  <c r="E58" i="6"/>
  <c r="E64" i="6"/>
  <c r="D64" i="191"/>
  <c r="D58" i="191" s="1"/>
  <c r="D64" i="62"/>
  <c r="D58" i="62" s="1"/>
  <c r="D64" i="187"/>
  <c r="D58" i="187" s="1"/>
  <c r="D64" i="146"/>
  <c r="D58" i="146" s="1"/>
  <c r="E58" i="146" s="1"/>
  <c r="D64" i="39"/>
  <c r="D58" i="39" s="1"/>
  <c r="D64" i="130"/>
  <c r="D58" i="130" s="1"/>
  <c r="D64" i="174"/>
  <c r="D58" i="174" s="1"/>
  <c r="D74" i="174" s="1"/>
  <c r="D75" i="174" s="1"/>
  <c r="D64" i="38"/>
  <c r="D58" i="38" s="1"/>
  <c r="D64" i="166"/>
  <c r="D58" i="166" s="1"/>
  <c r="D64" i="103"/>
  <c r="D58" i="103" s="1"/>
  <c r="D74" i="103" s="1"/>
  <c r="D75" i="103" s="1"/>
  <c r="D64" i="92"/>
  <c r="D58" i="92" s="1"/>
  <c r="D64" i="136"/>
  <c r="D58" i="136" s="1"/>
  <c r="D74" i="136" s="1"/>
  <c r="D75" i="136" s="1"/>
  <c r="D74" i="90"/>
  <c r="D75" i="90" s="1"/>
  <c r="E58" i="90"/>
  <c r="E64" i="90" s="1"/>
  <c r="D64" i="115"/>
  <c r="D58" i="115" s="1"/>
  <c r="D64" i="36"/>
  <c r="D58" i="36" s="1"/>
  <c r="E58" i="36" s="1"/>
  <c r="D64" i="77"/>
  <c r="D58" i="77" s="1"/>
  <c r="E58" i="77" s="1"/>
  <c r="D64" i="149"/>
  <c r="D58" i="149" s="1"/>
  <c r="D64" i="24"/>
  <c r="D58" i="24" s="1"/>
  <c r="D74" i="24" s="1"/>
  <c r="D76" i="24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51"/>
  <c r="D58" i="151" s="1"/>
  <c r="D64" i="96"/>
  <c r="D58" i="96" s="1"/>
  <c r="D72" i="81"/>
  <c r="D74" i="81" s="1"/>
  <c r="D75" i="81" s="1"/>
  <c r="D72" i="17"/>
  <c r="E72" i="17" s="1"/>
  <c r="E74" i="17" s="1"/>
  <c r="E71" i="95"/>
  <c r="E64" i="95"/>
  <c r="E58" i="95"/>
  <c r="E73" i="95"/>
  <c r="D74" i="84"/>
  <c r="D75" i="84" s="1"/>
  <c r="D64" i="41"/>
  <c r="D58" i="41" s="1"/>
  <c r="D64" i="104"/>
  <c r="D58" i="104" s="1"/>
  <c r="D64" i="76"/>
  <c r="D58" i="76" s="1"/>
  <c r="E58" i="76" s="1"/>
  <c r="D76" i="27"/>
  <c r="D64" i="57"/>
  <c r="D58" i="57" s="1"/>
  <c r="D64" i="33"/>
  <c r="D58" i="33" s="1"/>
  <c r="E58" i="53"/>
  <c r="E74" i="53" s="1"/>
  <c r="E64" i="4"/>
  <c r="D72" i="1"/>
  <c r="D74" i="1" s="1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64" i="135"/>
  <c r="D58" i="135" s="1"/>
  <c r="D64" i="132"/>
  <c r="D58" i="132" s="1"/>
  <c r="D64" i="133"/>
  <c r="D58" i="133" s="1"/>
  <c r="D64" i="85"/>
  <c r="D58" i="85" s="1"/>
  <c r="D64" i="128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58" i="193" s="1"/>
  <c r="E74" i="193" s="1"/>
  <c r="E75" i="193" s="1"/>
  <c r="D74" i="37"/>
  <c r="D75" i="37" s="1"/>
  <c r="D64" i="47"/>
  <c r="D58" i="47" s="1"/>
  <c r="D74" i="153"/>
  <c r="D75" i="153" s="1"/>
  <c r="D64" i="35"/>
  <c r="D58" i="35" s="1"/>
  <c r="D64" i="186"/>
  <c r="D58" i="186" s="1"/>
  <c r="D64" i="152"/>
  <c r="D58" i="152" s="1"/>
  <c r="D64" i="210"/>
  <c r="D58" i="210" s="1"/>
  <c r="E58" i="210" s="1"/>
  <c r="D64" i="209"/>
  <c r="D58" i="209" s="1"/>
  <c r="E58" i="209" s="1"/>
  <c r="D74" i="48"/>
  <c r="D75" i="48" s="1"/>
  <c r="D64" i="29"/>
  <c r="D58" i="29" s="1"/>
  <c r="E58" i="29" s="1"/>
  <c r="D64" i="22"/>
  <c r="D58" i="22" s="1"/>
  <c r="D74" i="22" s="1"/>
  <c r="D75" i="22" s="1"/>
  <c r="D74" i="55"/>
  <c r="D75" i="55" s="1"/>
  <c r="E58" i="55"/>
  <c r="E64" i="55" s="1"/>
  <c r="E64" i="93"/>
  <c r="E69" i="93"/>
  <c r="D73" i="93"/>
  <c r="D74" i="93" s="1"/>
  <c r="D75" i="93" s="1"/>
  <c r="E75" i="93" s="1"/>
  <c r="E73" i="67"/>
  <c r="E69" i="67"/>
  <c r="E58" i="67"/>
  <c r="D74" i="121"/>
  <c r="E64" i="81"/>
  <c r="E69" i="81"/>
  <c r="E58" i="81"/>
  <c r="E69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64" i="194"/>
  <c r="E58" i="194"/>
  <c r="E73" i="194"/>
  <c r="E69" i="194"/>
  <c r="E73" i="120"/>
  <c r="E72" i="120"/>
  <c r="E69" i="120"/>
  <c r="E64" i="120"/>
  <c r="E58" i="120"/>
  <c r="E73" i="69"/>
  <c r="E58" i="69"/>
  <c r="E64" i="69"/>
  <c r="E71" i="69"/>
  <c r="E69" i="69"/>
  <c r="D74" i="30"/>
  <c r="D75" i="30" s="1"/>
  <c r="E58" i="30"/>
  <c r="D74" i="16"/>
  <c r="D75" i="16" s="1"/>
  <c r="E73" i="81"/>
  <c r="E64" i="67"/>
  <c r="E58" i="93"/>
  <c r="E73" i="177"/>
  <c r="E74" i="177" s="1"/>
  <c r="E75" i="177" s="1"/>
  <c r="E73" i="37"/>
  <c r="E72" i="194"/>
  <c r="E73" i="153"/>
  <c r="E73" i="20"/>
  <c r="E74" i="20" s="1"/>
  <c r="E75" i="20" s="1"/>
  <c r="E73" i="55"/>
  <c r="E73" i="110"/>
  <c r="E73" i="90"/>
  <c r="E73" i="196"/>
  <c r="D74" i="79"/>
  <c r="D75" i="79" s="1"/>
  <c r="E74" i="196" l="1"/>
  <c r="E75" i="196" s="1"/>
  <c r="D74" i="146"/>
  <c r="D76" i="146" s="1"/>
  <c r="E58" i="103"/>
  <c r="E74" i="103" s="1"/>
  <c r="E75" i="103" s="1"/>
  <c r="D75" i="122"/>
  <c r="E74" i="4"/>
  <c r="E75" i="4" s="1"/>
  <c r="E74" i="153"/>
  <c r="E75" i="153" s="1"/>
  <c r="E74" i="120"/>
  <c r="E75" i="120" s="1"/>
  <c r="D75" i="121"/>
  <c r="E75" i="121" s="1"/>
  <c r="E74" i="5"/>
  <c r="E75" i="5" s="1"/>
  <c r="E74" i="194"/>
  <c r="E75" i="194" s="1"/>
  <c r="D74" i="36"/>
  <c r="D75" i="36" s="1"/>
  <c r="D75" i="8"/>
  <c r="E72" i="81"/>
  <c r="E74" i="81" s="1"/>
  <c r="E75" i="81" s="1"/>
  <c r="E58" i="174"/>
  <c r="E64" i="174" s="1"/>
  <c r="E72" i="67"/>
  <c r="E58" i="129"/>
  <c r="E64" i="129" s="1"/>
  <c r="E74" i="6"/>
  <c r="E75" i="6" s="1"/>
  <c r="E72" i="69"/>
  <c r="D75" i="53"/>
  <c r="E75" i="53" s="1"/>
  <c r="E74" i="110"/>
  <c r="E75" i="110" s="1"/>
  <c r="D74" i="189"/>
  <c r="D75" i="189" s="1"/>
  <c r="D74" i="209"/>
  <c r="D75" i="209" s="1"/>
  <c r="E74" i="37"/>
  <c r="E75" i="37" s="1"/>
  <c r="D74" i="191"/>
  <c r="D75" i="191" s="1"/>
  <c r="E64" i="193"/>
  <c r="E74" i="90"/>
  <c r="E75" i="90" s="1"/>
  <c r="E58" i="136"/>
  <c r="E64" i="136" s="1"/>
  <c r="E58" i="24"/>
  <c r="E64" i="24" s="1"/>
  <c r="D74" i="64"/>
  <c r="D75" i="64" s="1"/>
  <c r="E58" i="167"/>
  <c r="E64" i="167" s="1"/>
  <c r="D74" i="77"/>
  <c r="D75" i="77" s="1"/>
  <c r="E72" i="9"/>
  <c r="E72" i="7"/>
  <c r="D58" i="128"/>
  <c r="E58" i="128" s="1"/>
  <c r="E58" i="22"/>
  <c r="E64" i="22" s="1"/>
  <c r="E72" i="78"/>
  <c r="E64" i="78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E71" i="84"/>
  <c r="E73" i="60"/>
  <c r="E69" i="60"/>
  <c r="E64" i="61"/>
  <c r="E69" i="58"/>
  <c r="E69" i="13"/>
  <c r="E73" i="13"/>
  <c r="D74" i="62"/>
  <c r="D75" i="62" s="1"/>
  <c r="E58" i="62"/>
  <c r="E58" i="187"/>
  <c r="D74" i="187"/>
  <c r="D75" i="187" s="1"/>
  <c r="D74" i="39"/>
  <c r="D75" i="39" s="1"/>
  <c r="E58" i="39"/>
  <c r="D74" i="130"/>
  <c r="D75" i="130" s="1"/>
  <c r="E58" i="130"/>
  <c r="E58" i="38"/>
  <c r="D74" i="38"/>
  <c r="D75" i="38" s="1"/>
  <c r="D74" i="166"/>
  <c r="D75" i="166" s="1"/>
  <c r="E58" i="166"/>
  <c r="D74" i="193"/>
  <c r="D75" i="193" s="1"/>
  <c r="D74" i="92"/>
  <c r="D75" i="92" s="1"/>
  <c r="E58" i="92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E58" i="151"/>
  <c r="D74" i="151"/>
  <c r="D76" i="151" s="1"/>
  <c r="E58" i="96"/>
  <c r="D74" i="96"/>
  <c r="D76" i="96" s="1"/>
  <c r="E72" i="84"/>
  <c r="E64" i="84"/>
  <c r="E58" i="60"/>
  <c r="E73" i="61"/>
  <c r="E58" i="6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D75" i="1"/>
  <c r="E58" i="94"/>
  <c r="D74" i="29"/>
  <c r="D75" i="29" s="1"/>
  <c r="E74" i="55"/>
  <c r="E75" i="55" s="1"/>
  <c r="D74" i="210"/>
  <c r="D75" i="210" s="1"/>
  <c r="E69" i="94"/>
  <c r="D74" i="169"/>
  <c r="D75" i="169" s="1"/>
  <c r="E69" i="61"/>
  <c r="E64" i="60"/>
  <c r="E64" i="94"/>
  <c r="E72" i="61"/>
  <c r="E72" i="94"/>
  <c r="D74" i="41"/>
  <c r="D75" i="41" s="1"/>
  <c r="E58" i="4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5" i="17"/>
  <c r="E69" i="16"/>
  <c r="E72" i="16"/>
  <c r="E64" i="16"/>
  <c r="E58" i="16"/>
  <c r="E58" i="11"/>
  <c r="E69" i="10"/>
  <c r="E72" i="13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52"/>
  <c r="D74" i="152"/>
  <c r="D76" i="152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74" i="146"/>
  <c r="E76" i="146" s="1"/>
  <c r="E64" i="146"/>
  <c r="E64" i="76"/>
  <c r="E74" i="76"/>
  <c r="E75" i="76" s="1"/>
  <c r="E64" i="36"/>
  <c r="E74" i="36"/>
  <c r="E75" i="36" s="1"/>
  <c r="E64" i="189"/>
  <c r="E74" i="189"/>
  <c r="E75" i="189" s="1"/>
  <c r="E73" i="93"/>
  <c r="E74" i="93" s="1"/>
  <c r="E73" i="121"/>
  <c r="E58" i="121"/>
  <c r="E64" i="121"/>
  <c r="E69" i="11"/>
  <c r="E73" i="11"/>
  <c r="E64" i="11"/>
  <c r="E72" i="11"/>
  <c r="E72" i="10"/>
  <c r="E73" i="10"/>
  <c r="E64" i="10"/>
  <c r="E58" i="10"/>
  <c r="E74" i="209"/>
  <c r="E75" i="209" s="1"/>
  <c r="E64" i="209"/>
  <c r="E64" i="103"/>
  <c r="E74" i="30"/>
  <c r="E75" i="30" s="1"/>
  <c r="E64" i="30"/>
  <c r="E64" i="29"/>
  <c r="E74" i="29"/>
  <c r="E75" i="29" s="1"/>
  <c r="E64" i="64"/>
  <c r="E74" i="64"/>
  <c r="E75" i="64" s="1"/>
  <c r="E74" i="191"/>
  <c r="E75" i="191" s="1"/>
  <c r="E64" i="210"/>
  <c r="E74" i="210"/>
  <c r="E75" i="210" s="1"/>
  <c r="E74" i="129" l="1"/>
  <c r="E75" i="129" s="1"/>
  <c r="E74" i="174"/>
  <c r="E75" i="174" s="1"/>
  <c r="E74" i="167"/>
  <c r="E75" i="167" s="1"/>
  <c r="E74" i="24"/>
  <c r="E76" i="24" s="1"/>
  <c r="E74" i="22"/>
  <c r="E75" i="22" s="1"/>
  <c r="E74" i="67"/>
  <c r="E75" i="67" s="1"/>
  <c r="E74" i="69"/>
  <c r="E75" i="69" s="1"/>
  <c r="E74" i="122"/>
  <c r="E75" i="122" s="1"/>
  <c r="E74" i="79"/>
  <c r="E75" i="79" s="1"/>
  <c r="E74" i="78"/>
  <c r="E75" i="78" s="1"/>
  <c r="E74" i="16"/>
  <c r="E75" i="16" s="1"/>
  <c r="E74" i="10"/>
  <c r="E75" i="10" s="1"/>
  <c r="E74" i="136"/>
  <c r="E75" i="136" s="1"/>
  <c r="E74" i="94"/>
  <c r="E74" i="11"/>
  <c r="E75" i="11" s="1"/>
  <c r="E74" i="60"/>
  <c r="E75" i="60" s="1"/>
  <c r="E74" i="13"/>
  <c r="E75" i="13" s="1"/>
  <c r="E74" i="61"/>
  <c r="E75" i="61" s="1"/>
  <c r="E74" i="58"/>
  <c r="E75" i="58" s="1"/>
  <c r="D74" i="128"/>
  <c r="D75" i="128" s="1"/>
  <c r="E74" i="121"/>
  <c r="E74" i="9"/>
  <c r="E75" i="9" s="1"/>
  <c r="E74" i="128"/>
  <c r="E75" i="128" s="1"/>
  <c r="E64" i="128"/>
  <c r="E64" i="62"/>
  <c r="E74" i="62"/>
  <c r="E75" i="62" s="1"/>
  <c r="E64" i="187"/>
  <c r="E74" i="187"/>
  <c r="E75" i="187" s="1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64" i="92"/>
  <c r="E74" i="92"/>
  <c r="E75" i="92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51"/>
  <c r="E74" i="151"/>
  <c r="E76" i="151" s="1"/>
  <c r="E74" i="96"/>
  <c r="E76" i="96" s="1"/>
  <c r="E64" i="96"/>
  <c r="E74" i="48"/>
  <c r="E75" i="48" s="1"/>
  <c r="E64" i="41"/>
  <c r="E74" i="41"/>
  <c r="E75" i="41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52"/>
  <c r="E74" i="152"/>
  <c r="E76" i="152" s="1"/>
  <c r="E74" i="84"/>
  <c r="E75" i="84" s="1"/>
  <c r="E74" i="8"/>
  <c r="E75" i="8" s="1"/>
  <c r="E58" i="7"/>
  <c r="E74" i="7" s="1"/>
  <c r="E75" i="7" s="1"/>
  <c r="D75" i="7" l="1"/>
  <c r="E66" i="1"/>
  <c r="E73" i="1" l="1"/>
  <c r="E59" i="1"/>
  <c r="E72" i="1"/>
  <c r="E58" i="1"/>
  <c r="E69" i="1"/>
  <c r="E71" i="1"/>
  <c r="E74" i="1" l="1"/>
  <c r="E75" i="1" s="1"/>
</calcChain>
</file>

<file path=xl/sharedStrings.xml><?xml version="1.0" encoding="utf-8"?>
<sst xmlns="http://schemas.openxmlformats.org/spreadsheetml/2006/main" count="12466" uniqueCount="209">
  <si>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</si>
  <si>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</si>
  <si>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</si>
  <si>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</si>
  <si>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</si>
  <si>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</si>
  <si>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</si>
  <si>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</si>
  <si>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</si>
  <si>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</si>
  <si>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</si>
  <si>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</si>
  <si>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</si>
  <si>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</si>
  <si>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</si>
  <si>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</si>
  <si>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</si>
  <si>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</si>
  <si>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</si>
  <si>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</si>
  <si>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</si>
  <si>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</si>
  <si>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</si>
  <si>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</si>
  <si>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</si>
  <si>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</si>
  <si>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</si>
  <si>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</si>
  <si>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</si>
  <si>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</si>
  <si>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</si>
  <si>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</si>
  <si>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</si>
  <si>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</si>
  <si>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</si>
  <si>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</si>
  <si>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</si>
  <si>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</si>
  <si>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</si>
  <si>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</si>
  <si>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</si>
  <si>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</si>
  <si>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</si>
  <si>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</si>
  <si>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</si>
  <si>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</si>
  <si>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</si>
  <si>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</si>
  <si>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</si>
  <si>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</si>
  <si>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</si>
  <si>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</si>
  <si>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</si>
  <si>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</si>
  <si>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</si>
  <si>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</si>
  <si>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</si>
  <si>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</si>
  <si>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</si>
  <si>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</si>
  <si>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</si>
  <si>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</si>
  <si>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</si>
  <si>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</si>
  <si>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</si>
  <si>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</si>
  <si>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</si>
  <si>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</si>
  <si>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</si>
  <si>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</si>
  <si>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</si>
  <si>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</si>
  <si>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</si>
  <si>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</si>
  <si>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</si>
  <si>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</si>
  <si>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</si>
  <si>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</si>
  <si>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</si>
  <si>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</si>
  <si>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</si>
  <si>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</si>
  <si>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</si>
  <si>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</si>
  <si>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</si>
  <si>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</si>
  <si>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</si>
  <si>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</si>
  <si>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</si>
  <si>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</si>
  <si>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</si>
  <si>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</si>
  <si>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</si>
  <si>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</si>
  <si>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</si>
  <si>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</si>
  <si>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</si>
  <si>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</si>
  <si>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</si>
  <si>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</si>
  <si>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</si>
  <si>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</si>
  <si>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</si>
  <si>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</si>
  <si>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</si>
  <si>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</si>
  <si>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</si>
  <si>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</si>
  <si>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</si>
  <si>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</si>
  <si>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</si>
  <si>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</si>
  <si>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</si>
  <si>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</si>
  <si>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</si>
  <si>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</si>
  <si>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</si>
  <si>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</si>
  <si>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</si>
  <si>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</si>
  <si>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Fundusz Energetyczny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</si>
  <si>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</si>
  <si>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</si>
  <si>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</si>
  <si>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</si>
  <si>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</si>
  <si>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</si>
  <si>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</si>
  <si>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</si>
  <si>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</si>
  <si>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</si>
  <si>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</si>
  <si>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</si>
  <si>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</si>
  <si>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</si>
  <si>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</si>
  <si>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</si>
  <si>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</si>
  <si>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</si>
  <si>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</si>
  <si>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</si>
  <si>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</si>
  <si>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Obligacji Plus</t>
  </si>
  <si>
    <t>Allianz Akcji Małych i Średnich Spółek</t>
  </si>
  <si>
    <t>Allianz Konserwatywny</t>
  </si>
  <si>
    <t>Allianz Polskich Obligacji Skarbowych</t>
  </si>
  <si>
    <t>Allianz Dynamiczna Multistrategia</t>
  </si>
  <si>
    <t>Allianz Defensywna Multistrategia</t>
  </si>
  <si>
    <t>Allianz Zbalansowana Multistrategia</t>
  </si>
  <si>
    <t>Allianz Franklin Global Fundamental Strategies Fund (PLN Hedged)</t>
  </si>
  <si>
    <t>Allianz Franklin U.S. Opportunities Fund (PLN Hedged)</t>
  </si>
  <si>
    <t>Allianz Investor Zrównoważony</t>
  </si>
  <si>
    <t>Allianz Investor Gold</t>
  </si>
  <si>
    <t>Allianz Investor Indie i Chiny</t>
  </si>
  <si>
    <t>Allianz JPM Global Healthcare Fund (PLN Hedged)</t>
  </si>
  <si>
    <t>Allianz ESALIENS Akcji</t>
  </si>
  <si>
    <t>Allianz ESALIENS Obligacji</t>
  </si>
  <si>
    <t>Allianz Pekao Akcji Rynków Wschodzących</t>
  </si>
  <si>
    <t>Allianz Pekao Obligacji Strategicznych</t>
  </si>
  <si>
    <t>Allianz Pekao Surowców i Energii</t>
  </si>
  <si>
    <t>Allianz Pekao Obligacji Plus</t>
  </si>
  <si>
    <t>Allianz Pekao Obligacji - Dynamiczna Alokacja 2</t>
  </si>
  <si>
    <t>Allianz Pekao Strategii Globalnej</t>
  </si>
  <si>
    <t>Allianz PZU Akcji Krakowiak</t>
  </si>
  <si>
    <t>Allianz PZU Akcji Małych i Średnich Spółek</t>
  </si>
  <si>
    <t>Allianz PZU Medyczny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</si>
  <si>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</si>
  <si>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</si>
  <si>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</si>
  <si>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Templeton Global Bond Fund (PLN Hedged)</t>
  </si>
  <si>
    <t>Allianz Templeton Global Total Return Fund (PLN Hedged)</t>
  </si>
  <si>
    <t xml:space="preserve">Allianz Investor Dochodowy </t>
  </si>
  <si>
    <t>Allianz Pekao Spokojna Inwestycja</t>
  </si>
  <si>
    <t>Allianz Pekao Konserwatywny</t>
  </si>
  <si>
    <t>Allianz Pekao Konserwatywny Plus</t>
  </si>
  <si>
    <t>Allianz Generali Obligacje Aktywny</t>
  </si>
  <si>
    <t>Allianz Generali Akcje Małych i Średnich Spółek</t>
  </si>
  <si>
    <t>Allianz Generali Korona Akcje</t>
  </si>
  <si>
    <t>Allianz Generali Korona Obligacje</t>
  </si>
  <si>
    <t>Allianz Generali Korona Dochodowy</t>
  </si>
  <si>
    <t>Allianz Generali Korona Zrównoważony</t>
  </si>
  <si>
    <t>Allianz JPM Emerging Markets Opportunities Fund (PLN)</t>
  </si>
  <si>
    <t>Allianz ESALIENS Konserwatywny</t>
  </si>
  <si>
    <t>Allianz Schroder ISF - Global Credit High Income (PLN Hedged)</t>
  </si>
  <si>
    <t>Allianz Generali Akcji: Megatrendy</t>
  </si>
  <si>
    <t>Allianz Investor Quality</t>
  </si>
  <si>
    <t>Allianz Investor Fundamentalny Dywidend i Wzrostu</t>
  </si>
  <si>
    <t>Allianz ESALIENS Medycyny i Nowych Technologii</t>
  </si>
  <si>
    <t>Fundusz Polskich Obligacji Skarbowych Bis</t>
  </si>
  <si>
    <t>Fundusz Zachowawczy</t>
  </si>
  <si>
    <t>Allianz Investor TOP Małych i Średnich Spółek</t>
  </si>
  <si>
    <t>Allianz Generali Akcji Rynków Wschodzących</t>
  </si>
  <si>
    <t>\</t>
  </si>
  <si>
    <t xml:space="preserve">Allianz Goldman Sachs Akcji </t>
  </si>
  <si>
    <t>Allianz Goldman Sachs Obligacji</t>
  </si>
  <si>
    <t xml:space="preserve">Allianz Goldman Sachs Polski Odpowiedzialnego Inwestowania </t>
  </si>
  <si>
    <t>Allianz Goldman Sachs Europejski Spółek Dywidendowych</t>
  </si>
  <si>
    <t>Allianz Goldman Sachs Globalny Długu Korporacyjnego</t>
  </si>
  <si>
    <t>Allianz Goldman Sachs Globalny Spółek Dywidendowych</t>
  </si>
  <si>
    <t>Allianz Goldman Sachs Japonia</t>
  </si>
  <si>
    <t>Allianz Goldman Sachs Obligacji Rynków Wschodzących</t>
  </si>
  <si>
    <t>31-12-2023</t>
  </si>
  <si>
    <t>Allianz Investor Rynków Wschodzących</t>
  </si>
  <si>
    <t>Allianz PKO Obligacji Skarbowych Długoterminowy</t>
  </si>
  <si>
    <t>SPORZĄDZONE NA DZIEŃ 30-06-2024</t>
  </si>
  <si>
    <t>30-06-2024</t>
  </si>
  <si>
    <t>30-06-2023</t>
  </si>
  <si>
    <t>NA DZIEŃ 30-06-2024</t>
  </si>
  <si>
    <t>Allianz Templeton European Sustainability Improvers Fund (PLN Hedged)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</si>
</sst>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00"/>
    <numFmt numFmtId="166" formatCode="0.0000"/>
    <numFmt numFmtId="167" formatCode="_-* #,##0.0000\ _z_ł_-;\-* #,##0.0000\ _z_ł_-;_-* &quot;-&quot;????\ _z_ł_-;_-@_-"/>
    <numFmt numFmtId="168" formatCode="0.000"/>
    <numFmt numFmtId="169" formatCode="#,##0.00000"/>
    <numFmt numFmtId="170" formatCode="#,##0.000000"/>
    <numFmt numFmtId="171" formatCode="0.00000"/>
    <numFmt numFmtId="172" formatCode="#,##0.00_ ;\-#,##0.00\ "/>
  </numFmts>
  <fonts count="5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b/>
      <sz val="10"/>
      <name val="Arial CE"/>
      <charset val="238"/>
    </font>
    <font>
      <sz val="10"/>
      <color rgb="FF0070C0"/>
      <name val="Arial CE"/>
      <charset val="238"/>
    </font>
    <font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1" fillId="20" borderId="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23" borderId="6" applyNumberFormat="0" applyFont="0" applyAlignment="0" applyProtection="0"/>
    <xf numFmtId="0" fontId="25" fillId="3" borderId="0" applyNumberFormat="0" applyBorder="0" applyAlignment="0" applyProtection="0"/>
    <xf numFmtId="0" fontId="30" fillId="0" borderId="0"/>
    <xf numFmtId="0" fontId="20" fillId="23" borderId="63" applyNumberFormat="0" applyFont="0" applyAlignment="0" applyProtection="0"/>
    <xf numFmtId="0" fontId="22" fillId="0" borderId="62" applyNumberFormat="0" applyFill="0" applyAlignment="0" applyProtection="0"/>
    <xf numFmtId="0" fontId="21" fillId="20" borderId="60" applyNumberFormat="0" applyAlignment="0" applyProtection="0"/>
    <xf numFmtId="0" fontId="14" fillId="20" borderId="61" applyNumberFormat="0" applyAlignment="0" applyProtection="0"/>
    <xf numFmtId="0" fontId="13" fillId="7" borderId="60" applyNumberFormat="0" applyAlignment="0" applyProtection="0"/>
    <xf numFmtId="0" fontId="4" fillId="0" borderId="0"/>
    <xf numFmtId="0" fontId="20" fillId="23" borderId="67" applyNumberFormat="0" applyFont="0" applyAlignment="0" applyProtection="0"/>
    <xf numFmtId="0" fontId="22" fillId="0" borderId="66" applyNumberFormat="0" applyFill="0" applyAlignment="0" applyProtection="0"/>
    <xf numFmtId="0" fontId="21" fillId="20" borderId="64" applyNumberFormat="0" applyAlignment="0" applyProtection="0"/>
    <xf numFmtId="0" fontId="14" fillId="20" borderId="65" applyNumberFormat="0" applyAlignment="0" applyProtection="0"/>
    <xf numFmtId="0" fontId="13" fillId="7" borderId="64" applyNumberFormat="0" applyAlignment="0" applyProtection="0"/>
    <xf numFmtId="0" fontId="32" fillId="0" borderId="0"/>
    <xf numFmtId="0" fontId="33" fillId="25" borderId="0" applyNumberFormat="0" applyBorder="0" applyAlignment="0" applyProtection="0"/>
    <xf numFmtId="0" fontId="34" fillId="26" borderId="68" applyNumberFormat="0" applyAlignment="0" applyProtection="0"/>
    <xf numFmtId="0" fontId="35" fillId="0" borderId="70" applyNumberFormat="0" applyFill="0" applyAlignment="0" applyProtection="0"/>
    <xf numFmtId="0" fontId="36" fillId="27" borderId="69" applyNumberFormat="0" applyAlignment="0" applyProtection="0"/>
    <xf numFmtId="0" fontId="37" fillId="0" borderId="7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28" borderId="71" applyNumberFormat="0" applyFont="0" applyAlignment="0" applyProtection="0"/>
    <xf numFmtId="0" fontId="4" fillId="28" borderId="71" applyNumberFormat="0" applyFont="0" applyAlignment="0" applyProtection="0"/>
    <xf numFmtId="0" fontId="42" fillId="0" borderId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0" fillId="23" borderId="85" applyNumberFormat="0" applyFont="0" applyAlignment="0" applyProtection="0"/>
    <xf numFmtId="0" fontId="22" fillId="0" borderId="84" applyNumberFormat="0" applyFill="0" applyAlignment="0" applyProtection="0"/>
    <xf numFmtId="0" fontId="14" fillId="20" borderId="83" applyNumberFormat="0" applyAlignment="0" applyProtection="0"/>
    <xf numFmtId="0" fontId="20" fillId="23" borderId="85" applyNumberFormat="0" applyFont="0" applyAlignment="0" applyProtection="0"/>
    <xf numFmtId="0" fontId="20" fillId="23" borderId="85" applyNumberFormat="0" applyFont="0" applyAlignment="0" applyProtection="0"/>
    <xf numFmtId="0" fontId="4" fillId="0" borderId="0"/>
    <xf numFmtId="0" fontId="13" fillId="7" borderId="82" applyNumberFormat="0" applyAlignment="0" applyProtection="0"/>
    <xf numFmtId="0" fontId="14" fillId="20" borderId="83" applyNumberFormat="0" applyAlignment="0" applyProtection="0"/>
    <xf numFmtId="0" fontId="21" fillId="20" borderId="82" applyNumberFormat="0" applyAlignment="0" applyProtection="0"/>
    <xf numFmtId="0" fontId="22" fillId="0" borderId="84" applyNumberFormat="0" applyFill="0" applyAlignment="0" applyProtection="0"/>
    <xf numFmtId="0" fontId="21" fillId="20" borderId="82" applyNumberFormat="0" applyAlignment="0" applyProtection="0"/>
    <xf numFmtId="0" fontId="13" fillId="7" borderId="82" applyNumberFormat="0" applyAlignment="0" applyProtection="0"/>
    <xf numFmtId="0" fontId="4" fillId="0" borderId="0"/>
    <xf numFmtId="0" fontId="4" fillId="28" borderId="71" applyNumberFormat="0" applyFont="0" applyAlignment="0" applyProtection="0"/>
    <xf numFmtId="0" fontId="3" fillId="0" borderId="0"/>
    <xf numFmtId="0" fontId="4" fillId="0" borderId="0"/>
    <xf numFmtId="0" fontId="43" fillId="0" borderId="0"/>
    <xf numFmtId="0" fontId="44" fillId="0" borderId="0"/>
    <xf numFmtId="0" fontId="2" fillId="0" borderId="0"/>
    <xf numFmtId="9" fontId="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0"/>
    <xf numFmtId="0" fontId="51" fillId="0" borderId="0"/>
    <xf numFmtId="0" fontId="49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7" fillId="0" borderId="0"/>
    <xf numFmtId="0" fontId="47" fillId="0" borderId="0"/>
  </cellStyleXfs>
  <cellXfs count="381">
    <xf numFmtId="0" fontId="0" fillId="0" borderId="0" xfId="0"/>
    <xf numFmtId="0" fontId="5" fillId="24" borderId="0" xfId="0" applyFont="1" applyFill="1"/>
    <xf numFmtId="4" fontId="5" fillId="24" borderId="0" xfId="0" applyNumberFormat="1" applyFont="1" applyFill="1"/>
    <xf numFmtId="0" fontId="5" fillId="24" borderId="0" xfId="0" applyFont="1" applyFill="1" applyAlignment="1">
      <alignment horizontal="left" wrapText="1"/>
    </xf>
    <xf numFmtId="0" fontId="9" fillId="24" borderId="10" xfId="0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5" fillId="24" borderId="0" xfId="0" applyFont="1" applyFill="1" applyAlignment="1">
      <alignment horizontal="center" wrapText="1"/>
    </xf>
    <xf numFmtId="164" fontId="5" fillId="24" borderId="0" xfId="0" applyNumberFormat="1" applyFont="1" applyFill="1" applyAlignment="1">
      <alignment wrapText="1"/>
    </xf>
    <xf numFmtId="0" fontId="8" fillId="24" borderId="14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wrapText="1"/>
    </xf>
    <xf numFmtId="0" fontId="9" fillId="24" borderId="24" xfId="0" applyFont="1" applyFill="1" applyBorder="1" applyAlignment="1">
      <alignment wrapText="1"/>
    </xf>
    <xf numFmtId="0" fontId="8" fillId="24" borderId="19" xfId="0" applyFont="1" applyFill="1" applyBorder="1"/>
    <xf numFmtId="0" fontId="9" fillId="24" borderId="14" xfId="0" applyFont="1" applyFill="1" applyBorder="1" applyAlignment="1">
      <alignment horizontal="center"/>
    </xf>
    <xf numFmtId="0" fontId="9" fillId="24" borderId="17" xfId="0" applyFont="1" applyFill="1" applyBorder="1" applyAlignment="1">
      <alignment horizontal="center"/>
    </xf>
    <xf numFmtId="0" fontId="9" fillId="24" borderId="16" xfId="0" applyFont="1" applyFill="1" applyBorder="1" applyAlignment="1">
      <alignment wrapText="1"/>
    </xf>
    <xf numFmtId="4" fontId="5" fillId="24" borderId="24" xfId="0" applyNumberFormat="1" applyFont="1" applyFill="1" applyBorder="1" applyAlignment="1">
      <alignment horizontal="center" wrapText="1"/>
    </xf>
    <xf numFmtId="4" fontId="5" fillId="24" borderId="25" xfId="0" applyNumberFormat="1" applyFont="1" applyFill="1" applyBorder="1" applyAlignment="1">
      <alignment horizontal="center" wrapText="1"/>
    </xf>
    <xf numFmtId="0" fontId="8" fillId="24" borderId="26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center"/>
    </xf>
    <xf numFmtId="0" fontId="8" fillId="24" borderId="29" xfId="0" applyFont="1" applyFill="1" applyBorder="1"/>
    <xf numFmtId="0" fontId="8" fillId="24" borderId="30" xfId="0" applyFont="1" applyFill="1" applyBorder="1" applyAlignment="1">
      <alignment wrapText="1"/>
    </xf>
    <xf numFmtId="4" fontId="8" fillId="24" borderId="30" xfId="0" applyNumberFormat="1" applyFont="1" applyFill="1" applyBorder="1"/>
    <xf numFmtId="10" fontId="8" fillId="24" borderId="31" xfId="33" applyNumberFormat="1" applyFont="1" applyFill="1" applyBorder="1"/>
    <xf numFmtId="0" fontId="0" fillId="24" borderId="0" xfId="0" applyFill="1"/>
    <xf numFmtId="4" fontId="8" fillId="24" borderId="21" xfId="0" applyNumberFormat="1" applyFont="1" applyFill="1" applyBorder="1"/>
    <xf numFmtId="0" fontId="8" fillId="24" borderId="10" xfId="0" applyFont="1" applyFill="1" applyBorder="1" applyAlignment="1">
      <alignment horizontal="center"/>
    </xf>
    <xf numFmtId="0" fontId="8" fillId="24" borderId="35" xfId="0" applyFont="1" applyFill="1" applyBorder="1" applyAlignment="1">
      <alignment wrapText="1"/>
    </xf>
    <xf numFmtId="10" fontId="8" fillId="24" borderId="12" xfId="33" applyNumberFormat="1" applyFont="1" applyFill="1" applyBorder="1"/>
    <xf numFmtId="0" fontId="20" fillId="0" borderId="0" xfId="31"/>
    <xf numFmtId="0" fontId="26" fillId="0" borderId="0" xfId="31" applyFont="1"/>
    <xf numFmtId="164" fontId="26" fillId="0" borderId="0" xfId="31" applyNumberFormat="1" applyFont="1"/>
    <xf numFmtId="0" fontId="27" fillId="0" borderId="26" xfId="31" applyFont="1" applyBorder="1"/>
    <xf numFmtId="0" fontId="27" fillId="0" borderId="38" xfId="31" applyFont="1" applyBorder="1"/>
    <xf numFmtId="164" fontId="27" fillId="0" borderId="39" xfId="31" applyNumberFormat="1" applyFont="1" applyBorder="1"/>
    <xf numFmtId="164" fontId="27" fillId="0" borderId="34" xfId="31" applyNumberFormat="1" applyFont="1" applyBorder="1"/>
    <xf numFmtId="164" fontId="27" fillId="0" borderId="0" xfId="31" applyNumberFormat="1" applyFont="1"/>
    <xf numFmtId="0" fontId="27" fillId="0" borderId="0" xfId="31" applyFont="1"/>
    <xf numFmtId="0" fontId="27" fillId="0" borderId="40" xfId="31" applyFont="1" applyBorder="1"/>
    <xf numFmtId="164" fontId="28" fillId="0" borderId="41" xfId="31" applyNumberFormat="1" applyFont="1" applyBorder="1" applyAlignment="1">
      <alignment horizontal="center"/>
    </xf>
    <xf numFmtId="164" fontId="28" fillId="0" borderId="42" xfId="31" applyNumberFormat="1" applyFont="1" applyBorder="1" applyAlignment="1">
      <alignment horizontal="center"/>
    </xf>
    <xf numFmtId="0" fontId="27" fillId="0" borderId="43" xfId="31" applyFont="1" applyBorder="1"/>
    <xf numFmtId="0" fontId="27" fillId="0" borderId="44" xfId="31" applyFont="1" applyBorder="1"/>
    <xf numFmtId="164" fontId="28" fillId="0" borderId="45" xfId="31" applyNumberFormat="1" applyFont="1" applyBorder="1" applyAlignment="1">
      <alignment horizontal="center"/>
    </xf>
    <xf numFmtId="164" fontId="28" fillId="0" borderId="46" xfId="31" applyNumberFormat="1" applyFont="1" applyBorder="1" applyAlignment="1">
      <alignment horizontal="center"/>
    </xf>
    <xf numFmtId="164" fontId="27" fillId="0" borderId="41" xfId="31" applyNumberFormat="1" applyFont="1" applyBorder="1"/>
    <xf numFmtId="164" fontId="27" fillId="0" borderId="42" xfId="31" applyNumberFormat="1" applyFont="1" applyBorder="1"/>
    <xf numFmtId="0" fontId="28" fillId="0" borderId="40" xfId="31" applyFont="1" applyBorder="1"/>
    <xf numFmtId="0" fontId="28" fillId="0" borderId="0" xfId="31" applyFont="1"/>
    <xf numFmtId="164" fontId="28" fillId="0" borderId="41" xfId="31" applyNumberFormat="1" applyFont="1" applyBorder="1"/>
    <xf numFmtId="164" fontId="28" fillId="0" borderId="42" xfId="31" applyNumberFormat="1" applyFont="1" applyBorder="1"/>
    <xf numFmtId="4" fontId="27" fillId="0" borderId="0" xfId="31" applyNumberFormat="1" applyFont="1"/>
    <xf numFmtId="0" fontId="28" fillId="0" borderId="26" xfId="31" applyFont="1" applyBorder="1"/>
    <xf numFmtId="0" fontId="28" fillId="0" borderId="38" xfId="31" applyFont="1" applyBorder="1"/>
    <xf numFmtId="164" fontId="28" fillId="0" borderId="39" xfId="31" applyNumberFormat="1" applyFont="1" applyBorder="1"/>
    <xf numFmtId="164" fontId="28" fillId="0" borderId="34" xfId="31" applyNumberFormat="1" applyFont="1" applyBorder="1"/>
    <xf numFmtId="0" fontId="28" fillId="0" borderId="43" xfId="31" applyFont="1" applyBorder="1"/>
    <xf numFmtId="0" fontId="28" fillId="0" borderId="44" xfId="31" applyFont="1" applyBorder="1"/>
    <xf numFmtId="164" fontId="28" fillId="0" borderId="45" xfId="31" applyNumberFormat="1" applyFont="1" applyBorder="1"/>
    <xf numFmtId="164" fontId="28" fillId="0" borderId="46" xfId="31" applyNumberFormat="1" applyFont="1" applyBorder="1"/>
    <xf numFmtId="164" fontId="27" fillId="0" borderId="45" xfId="31" applyNumberFormat="1" applyFont="1" applyBorder="1"/>
    <xf numFmtId="164" fontId="27" fillId="0" borderId="46" xfId="31" applyNumberFormat="1" applyFont="1" applyBorder="1"/>
    <xf numFmtId="10" fontId="8" fillId="24" borderId="28" xfId="33" applyNumberFormat="1" applyFont="1" applyFill="1" applyBorder="1"/>
    <xf numFmtId="164" fontId="0" fillId="0" borderId="0" xfId="0" applyNumberFormat="1"/>
    <xf numFmtId="0" fontId="9" fillId="24" borderId="36" xfId="0" applyFont="1" applyFill="1" applyBorder="1" applyAlignment="1">
      <alignment wrapText="1"/>
    </xf>
    <xf numFmtId="0" fontId="9" fillId="24" borderId="37" xfId="0" applyFont="1" applyFill="1" applyBorder="1" applyAlignment="1">
      <alignment wrapText="1"/>
    </xf>
    <xf numFmtId="164" fontId="20" fillId="0" borderId="0" xfId="31" applyNumberFormat="1"/>
    <xf numFmtId="4" fontId="20" fillId="0" borderId="0" xfId="31" applyNumberFormat="1"/>
    <xf numFmtId="4" fontId="0" fillId="0" borderId="0" xfId="0" applyNumberFormat="1"/>
    <xf numFmtId="4" fontId="8" fillId="0" borderId="0" xfId="0" applyNumberFormat="1" applyFont="1"/>
    <xf numFmtId="0" fontId="9" fillId="24" borderId="8" xfId="0" applyFont="1" applyFill="1" applyBorder="1" applyAlignment="1">
      <alignment horizontal="center"/>
    </xf>
    <xf numFmtId="4" fontId="29" fillId="0" borderId="0" xfId="0" applyNumberFormat="1" applyFont="1"/>
    <xf numFmtId="4" fontId="4" fillId="24" borderId="15" xfId="0" applyNumberFormat="1" applyFont="1" applyFill="1" applyBorder="1"/>
    <xf numFmtId="10" fontId="4" fillId="24" borderId="28" xfId="33" applyNumberFormat="1" applyFont="1" applyFill="1" applyBorder="1"/>
    <xf numFmtId="4" fontId="4" fillId="24" borderId="24" xfId="0" applyNumberFormat="1" applyFont="1" applyFill="1" applyBorder="1"/>
    <xf numFmtId="10" fontId="4" fillId="24" borderId="25" xfId="33" applyNumberFormat="1" applyFont="1" applyFill="1" applyBorder="1"/>
    <xf numFmtId="4" fontId="4" fillId="24" borderId="16" xfId="0" applyNumberFormat="1" applyFont="1" applyFill="1" applyBorder="1"/>
    <xf numFmtId="10" fontId="4" fillId="24" borderId="32" xfId="33" applyNumberFormat="1" applyFont="1" applyFill="1" applyBorder="1"/>
    <xf numFmtId="0" fontId="4" fillId="24" borderId="0" xfId="0" applyFont="1" applyFill="1"/>
    <xf numFmtId="0" fontId="8" fillId="0" borderId="0" xfId="0" applyFont="1"/>
    <xf numFmtId="0" fontId="7" fillId="24" borderId="0" xfId="0" applyFont="1" applyFill="1" applyAlignment="1">
      <alignment horizontal="center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Alignment="1">
      <alignment horizontal="left" vertical="center" wrapText="1"/>
    </xf>
    <xf numFmtId="0" fontId="8" fillId="24" borderId="19" xfId="0" applyFont="1" applyFill="1" applyBorder="1" applyAlignment="1">
      <alignment wrapText="1"/>
    </xf>
    <xf numFmtId="0" fontId="9" fillId="24" borderId="54" xfId="0" applyFont="1" applyFill="1" applyBorder="1" applyAlignment="1">
      <alignment wrapText="1"/>
    </xf>
    <xf numFmtId="0" fontId="8" fillId="24" borderId="14" xfId="0" applyFont="1" applyFill="1" applyBorder="1" applyAlignment="1">
      <alignment wrapText="1"/>
    </xf>
    <xf numFmtId="0" fontId="8" fillId="24" borderId="0" xfId="0" applyFont="1" applyFill="1" applyAlignment="1">
      <alignment horizontal="left" wrapText="1"/>
    </xf>
    <xf numFmtId="164" fontId="8" fillId="24" borderId="0" xfId="0" applyNumberFormat="1" applyFont="1" applyFill="1" applyAlignment="1">
      <alignment horizontal="right" wrapText="1"/>
    </xf>
    <xf numFmtId="0" fontId="8" fillId="24" borderId="27" xfId="0" applyFont="1" applyFill="1" applyBorder="1" applyAlignment="1">
      <alignment horizontal="left" wrapText="1"/>
    </xf>
    <xf numFmtId="0" fontId="8" fillId="24" borderId="11" xfId="0" applyFont="1" applyFill="1" applyBorder="1" applyAlignment="1">
      <alignment horizontal="left" wrapText="1"/>
    </xf>
    <xf numFmtId="0" fontId="8" fillId="24" borderId="23" xfId="0" applyFont="1" applyFill="1" applyBorder="1" applyAlignment="1">
      <alignment horizontal="left" wrapText="1"/>
    </xf>
    <xf numFmtId="0" fontId="8" fillId="24" borderId="24" xfId="0" applyFont="1" applyFill="1" applyBorder="1" applyAlignment="1">
      <alignment horizontal="left" wrapText="1"/>
    </xf>
    <xf numFmtId="0" fontId="8" fillId="24" borderId="51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4" fontId="8" fillId="24" borderId="13" xfId="0" applyNumberFormat="1" applyFont="1" applyFill="1" applyBorder="1"/>
    <xf numFmtId="0" fontId="9" fillId="24" borderId="14" xfId="0" applyFont="1" applyFill="1" applyBorder="1" applyAlignment="1">
      <alignment horizontal="left"/>
    </xf>
    <xf numFmtId="0" fontId="9" fillId="24" borderId="17" xfId="0" applyFont="1" applyFill="1" applyBorder="1" applyAlignment="1">
      <alignment horizontal="left"/>
    </xf>
    <xf numFmtId="0" fontId="9" fillId="24" borderId="14" xfId="0" applyFont="1" applyFill="1" applyBorder="1" applyAlignment="1">
      <alignment wrapText="1"/>
    </xf>
    <xf numFmtId="0" fontId="9" fillId="24" borderId="23" xfId="0" applyFont="1" applyFill="1" applyBorder="1" applyAlignment="1">
      <alignment wrapText="1"/>
    </xf>
    <xf numFmtId="0" fontId="9" fillId="24" borderId="14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left" wrapText="1"/>
    </xf>
    <xf numFmtId="0" fontId="9" fillId="24" borderId="17" xfId="0" applyFont="1" applyFill="1" applyBorder="1" applyAlignment="1">
      <alignment horizontal="left" wrapText="1"/>
    </xf>
    <xf numFmtId="0" fontId="9" fillId="24" borderId="0" xfId="0" applyFont="1" applyFill="1" applyAlignment="1">
      <alignment horizontal="left"/>
    </xf>
    <xf numFmtId="0" fontId="9" fillId="24" borderId="0" xfId="0" applyFont="1" applyFill="1" applyAlignment="1">
      <alignment wrapText="1"/>
    </xf>
    <xf numFmtId="166" fontId="4" fillId="24" borderId="0" xfId="0" applyNumberFormat="1" applyFont="1" applyFill="1"/>
    <xf numFmtId="0" fontId="9" fillId="24" borderId="29" xfId="0" applyFont="1" applyFill="1" applyBorder="1" applyAlignment="1">
      <alignment horizontal="center"/>
    </xf>
    <xf numFmtId="0" fontId="9" fillId="24" borderId="30" xfId="0" applyFont="1" applyFill="1" applyBorder="1" applyAlignment="1">
      <alignment wrapText="1"/>
    </xf>
    <xf numFmtId="4" fontId="4" fillId="24" borderId="30" xfId="0" applyNumberFormat="1" applyFont="1" applyFill="1" applyBorder="1"/>
    <xf numFmtId="10" fontId="4" fillId="24" borderId="31" xfId="33" applyNumberFormat="1" applyFont="1" applyFill="1" applyBorder="1"/>
    <xf numFmtId="0" fontId="8" fillId="24" borderId="57" xfId="0" applyFont="1" applyFill="1" applyBorder="1"/>
    <xf numFmtId="0" fontId="8" fillId="24" borderId="58" xfId="0" applyFont="1" applyFill="1" applyBorder="1" applyAlignment="1">
      <alignment wrapText="1"/>
    </xf>
    <xf numFmtId="4" fontId="8" fillId="24" borderId="58" xfId="0" applyNumberFormat="1" applyFont="1" applyFill="1" applyBorder="1"/>
    <xf numFmtId="10" fontId="8" fillId="24" borderId="59" xfId="33" applyNumberFormat="1" applyFont="1" applyFill="1" applyBorder="1"/>
    <xf numFmtId="0" fontId="8" fillId="24" borderId="14" xfId="0" applyFont="1" applyFill="1" applyBorder="1"/>
    <xf numFmtId="4" fontId="8" fillId="24" borderId="15" xfId="0" applyNumberFormat="1" applyFont="1" applyFill="1" applyBorder="1"/>
    <xf numFmtId="0" fontId="9" fillId="24" borderId="23" xfId="0" applyFont="1" applyFill="1" applyBorder="1" applyAlignment="1">
      <alignment horizontal="left"/>
    </xf>
    <xf numFmtId="0" fontId="8" fillId="24" borderId="36" xfId="0" applyFont="1" applyFill="1" applyBorder="1" applyAlignment="1">
      <alignment wrapText="1"/>
    </xf>
    <xf numFmtId="4" fontId="4" fillId="24" borderId="52" xfId="0" applyNumberFormat="1" applyFont="1" applyFill="1" applyBorder="1"/>
    <xf numFmtId="0" fontId="8" fillId="24" borderId="11" xfId="0" applyFont="1" applyFill="1" applyBorder="1" applyAlignment="1">
      <alignment wrapText="1"/>
    </xf>
    <xf numFmtId="4" fontId="8" fillId="24" borderId="11" xfId="0" applyNumberFormat="1" applyFont="1" applyFill="1" applyBorder="1" applyAlignment="1">
      <alignment horizontal="right" wrapText="1"/>
    </xf>
    <xf numFmtId="0" fontId="8" fillId="24" borderId="20" xfId="0" applyFont="1" applyFill="1" applyBorder="1" applyAlignment="1">
      <alignment wrapText="1"/>
    </xf>
    <xf numFmtId="0" fontId="9" fillId="24" borderId="29" xfId="0" applyFont="1" applyFill="1" applyBorder="1" applyAlignment="1">
      <alignment horizontal="left"/>
    </xf>
    <xf numFmtId="0" fontId="8" fillId="24" borderId="14" xfId="0" applyFont="1" applyFill="1" applyBorder="1" applyAlignment="1">
      <alignment horizontal="left"/>
    </xf>
    <xf numFmtId="0" fontId="8" fillId="24" borderId="57" xfId="0" applyFont="1" applyFill="1" applyBorder="1" applyAlignment="1">
      <alignment horizontal="left"/>
    </xf>
    <xf numFmtId="0" fontId="8" fillId="24" borderId="29" xfId="0" applyFont="1" applyFill="1" applyBorder="1" applyAlignment="1">
      <alignment horizontal="left"/>
    </xf>
    <xf numFmtId="165" fontId="4" fillId="24" borderId="47" xfId="0" applyNumberFormat="1" applyFont="1" applyFill="1" applyBorder="1"/>
    <xf numFmtId="167" fontId="0" fillId="0" borderId="0" xfId="0" applyNumberFormat="1"/>
    <xf numFmtId="4" fontId="4" fillId="0" borderId="0" xfId="0" applyNumberFormat="1" applyFont="1"/>
    <xf numFmtId="165" fontId="0" fillId="0" borderId="0" xfId="0" applyNumberFormat="1"/>
    <xf numFmtId="4" fontId="8" fillId="0" borderId="21" xfId="0" applyNumberFormat="1" applyFont="1" applyBorder="1"/>
    <xf numFmtId="164" fontId="29" fillId="0" borderId="0" xfId="0" applyNumberFormat="1" applyFont="1"/>
    <xf numFmtId="2" fontId="29" fillId="0" borderId="0" xfId="0" applyNumberFormat="1" applyFont="1"/>
    <xf numFmtId="164" fontId="8" fillId="0" borderId="0" xfId="0" applyNumberFormat="1" applyFont="1" applyAlignment="1">
      <alignment horizontal="right" wrapText="1"/>
    </xf>
    <xf numFmtId="168" fontId="0" fillId="0" borderId="0" xfId="0" applyNumberFormat="1"/>
    <xf numFmtId="0" fontId="4" fillId="0" borderId="0" xfId="0" applyFont="1"/>
    <xf numFmtId="0" fontId="4" fillId="24" borderId="14" xfId="0" applyFont="1" applyFill="1" applyBorder="1" applyAlignment="1">
      <alignment horizontal="left" wrapText="1"/>
    </xf>
    <xf numFmtId="0" fontId="4" fillId="24" borderId="15" xfId="0" applyFont="1" applyFill="1" applyBorder="1" applyAlignment="1">
      <alignment wrapText="1"/>
    </xf>
    <xf numFmtId="0" fontId="4" fillId="24" borderId="36" xfId="0" applyFont="1" applyFill="1" applyBorder="1" applyAlignment="1">
      <alignment wrapText="1"/>
    </xf>
    <xf numFmtId="0" fontId="4" fillId="24" borderId="23" xfId="0" applyFont="1" applyFill="1" applyBorder="1" applyAlignment="1">
      <alignment horizontal="left" wrapText="1"/>
    </xf>
    <xf numFmtId="0" fontId="4" fillId="24" borderId="54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 wrapText="1"/>
    </xf>
    <xf numFmtId="0" fontId="4" fillId="24" borderId="37" xfId="0" applyFont="1" applyFill="1" applyBorder="1" applyAlignment="1">
      <alignment wrapText="1"/>
    </xf>
    <xf numFmtId="0" fontId="4" fillId="24" borderId="10" xfId="0" applyFont="1" applyFill="1" applyBorder="1" applyAlignment="1">
      <alignment horizontal="center"/>
    </xf>
    <xf numFmtId="0" fontId="4" fillId="24" borderId="14" xfId="0" applyFont="1" applyFill="1" applyBorder="1" applyAlignment="1">
      <alignment wrapText="1"/>
    </xf>
    <xf numFmtId="0" fontId="4" fillId="24" borderId="23" xfId="0" applyFont="1" applyFill="1" applyBorder="1" applyAlignment="1">
      <alignment wrapText="1"/>
    </xf>
    <xf numFmtId="0" fontId="4" fillId="24" borderId="24" xfId="0" applyFont="1" applyFill="1" applyBorder="1" applyAlignment="1">
      <alignment wrapText="1"/>
    </xf>
    <xf numFmtId="0" fontId="4" fillId="24" borderId="14" xfId="0" applyFont="1" applyFill="1" applyBorder="1" applyAlignment="1">
      <alignment horizontal="left"/>
    </xf>
    <xf numFmtId="0" fontId="4" fillId="24" borderId="23" xfId="0" applyFont="1" applyFill="1" applyBorder="1" applyAlignment="1">
      <alignment horizontal="left"/>
    </xf>
    <xf numFmtId="0" fontId="4" fillId="24" borderId="17" xfId="0" applyFont="1" applyFill="1" applyBorder="1" applyAlignment="1">
      <alignment horizontal="left"/>
    </xf>
    <xf numFmtId="0" fontId="4" fillId="24" borderId="16" xfId="0" applyFont="1" applyFill="1" applyBorder="1" applyAlignment="1">
      <alignment wrapText="1"/>
    </xf>
    <xf numFmtId="0" fontId="4" fillId="24" borderId="0" xfId="0" applyFont="1" applyFill="1" applyAlignment="1">
      <alignment horizontal="left"/>
    </xf>
    <xf numFmtId="0" fontId="4" fillId="24" borderId="0" xfId="0" applyFont="1" applyFill="1" applyAlignment="1">
      <alignment wrapText="1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9" fillId="24" borderId="80" xfId="0" applyFont="1" applyFill="1" applyBorder="1" applyAlignment="1">
      <alignment wrapText="1"/>
    </xf>
    <xf numFmtId="0" fontId="9" fillId="24" borderId="81" xfId="0" applyFont="1" applyFill="1" applyBorder="1" applyAlignment="1">
      <alignment wrapText="1"/>
    </xf>
    <xf numFmtId="0" fontId="8" fillId="24" borderId="80" xfId="0" applyFont="1" applyFill="1" applyBorder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1" fontId="4" fillId="0" borderId="0" xfId="0" applyNumberFormat="1" applyFont="1"/>
    <xf numFmtId="0" fontId="4" fillId="24" borderId="8" xfId="0" applyFont="1" applyFill="1" applyBorder="1" applyAlignment="1">
      <alignment horizontal="center"/>
    </xf>
    <xf numFmtId="4" fontId="4" fillId="0" borderId="0" xfId="0" quotePrefix="1" applyNumberFormat="1" applyFont="1"/>
    <xf numFmtId="169" fontId="4" fillId="0" borderId="0" xfId="0" quotePrefix="1" applyNumberFormat="1" applyFont="1"/>
    <xf numFmtId="164" fontId="2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0" fontId="4" fillId="24" borderId="30" xfId="0" applyFont="1" applyFill="1" applyBorder="1" applyAlignment="1">
      <alignment wrapText="1"/>
    </xf>
    <xf numFmtId="0" fontId="4" fillId="24" borderId="29" xfId="0" applyFont="1" applyFill="1" applyBorder="1" applyAlignment="1">
      <alignment horizontal="left"/>
    </xf>
    <xf numFmtId="0" fontId="41" fillId="0" borderId="0" xfId="0" applyFont="1"/>
    <xf numFmtId="4" fontId="4" fillId="24" borderId="73" xfId="0" applyNumberFormat="1" applyFont="1" applyFill="1" applyBorder="1"/>
    <xf numFmtId="0" fontId="4" fillId="24" borderId="80" xfId="0" applyFont="1" applyFill="1" applyBorder="1" applyAlignment="1">
      <alignment wrapText="1"/>
    </xf>
    <xf numFmtId="0" fontId="4" fillId="24" borderId="81" xfId="0" applyFont="1" applyFill="1" applyBorder="1" applyAlignment="1">
      <alignment wrapText="1"/>
    </xf>
    <xf numFmtId="169" fontId="4" fillId="0" borderId="0" xfId="0" applyNumberFormat="1" applyFont="1"/>
    <xf numFmtId="4" fontId="41" fillId="0" borderId="0" xfId="0" applyNumberFormat="1" applyFont="1"/>
    <xf numFmtId="4" fontId="40" fillId="0" borderId="0" xfId="0" applyNumberFormat="1" applyFont="1"/>
    <xf numFmtId="0" fontId="4" fillId="0" borderId="15" xfId="0" applyFont="1" applyBorder="1" applyAlignment="1">
      <alignment wrapText="1"/>
    </xf>
    <xf numFmtId="15" fontId="8" fillId="24" borderId="89" xfId="0" quotePrefix="1" applyNumberFormat="1" applyFont="1" applyFill="1" applyBorder="1" applyAlignment="1">
      <alignment horizontal="center" wrapText="1"/>
    </xf>
    <xf numFmtId="164" fontId="0" fillId="0" borderId="0" xfId="0" quotePrefix="1" applyNumberFormat="1"/>
    <xf numFmtId="164" fontId="4" fillId="0" borderId="0" xfId="0" applyNumberFormat="1" applyFont="1"/>
    <xf numFmtId="14" fontId="28" fillId="0" borderId="41" xfId="31" applyNumberFormat="1" applyFont="1" applyBorder="1" applyAlignment="1">
      <alignment horizontal="center"/>
    </xf>
    <xf numFmtId="14" fontId="28" fillId="0" borderId="42" xfId="31" applyNumberFormat="1" applyFont="1" applyBorder="1" applyAlignment="1">
      <alignment horizontal="center"/>
    </xf>
    <xf numFmtId="15" fontId="8" fillId="24" borderId="9" xfId="0" quotePrefix="1" applyNumberFormat="1" applyFont="1" applyFill="1" applyBorder="1" applyAlignment="1">
      <alignment horizontal="center" wrapText="1"/>
    </xf>
    <xf numFmtId="15" fontId="8" fillId="24" borderId="18" xfId="0" quotePrefix="1" applyNumberFormat="1" applyFont="1" applyFill="1" applyBorder="1" applyAlignment="1">
      <alignment horizontal="center" wrapText="1"/>
    </xf>
    <xf numFmtId="0" fontId="46" fillId="0" borderId="0" xfId="0" applyFont="1"/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164" fontId="4" fillId="24" borderId="0" xfId="0" applyNumberFormat="1" applyFont="1" applyFill="1" applyAlignment="1">
      <alignment wrapText="1"/>
    </xf>
    <xf numFmtId="164" fontId="48" fillId="24" borderId="0" xfId="0" applyNumberFormat="1" applyFont="1" applyFill="1" applyAlignment="1">
      <alignment wrapText="1"/>
    </xf>
    <xf numFmtId="4" fontId="40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164" fontId="41" fillId="0" borderId="0" xfId="0" applyNumberFormat="1" applyFont="1"/>
    <xf numFmtId="0" fontId="29" fillId="0" borderId="0" xfId="0" applyFont="1"/>
    <xf numFmtId="4" fontId="8" fillId="24" borderId="11" xfId="0" quotePrefix="1" applyNumberFormat="1" applyFont="1" applyFill="1" applyBorder="1" applyAlignment="1">
      <alignment horizontal="center" wrapText="1"/>
    </xf>
    <xf numFmtId="4" fontId="0" fillId="0" borderId="0" xfId="86" applyNumberFormat="1" applyFont="1"/>
    <xf numFmtId="4" fontId="4" fillId="0" borderId="0" xfId="0" applyNumberFormat="1" applyFont="1" applyAlignment="1">
      <alignment horizontal="right"/>
    </xf>
    <xf numFmtId="4" fontId="4" fillId="24" borderId="79" xfId="0" applyNumberFormat="1" applyFont="1" applyFill="1" applyBorder="1"/>
    <xf numFmtId="165" fontId="4" fillId="24" borderId="22" xfId="0" applyNumberFormat="1" applyFont="1" applyFill="1" applyBorder="1"/>
    <xf numFmtId="0" fontId="4" fillId="24" borderId="23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165" fontId="4" fillId="24" borderId="78" xfId="0" applyNumberFormat="1" applyFont="1" applyFill="1" applyBorder="1"/>
    <xf numFmtId="0" fontId="4" fillId="0" borderId="14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166" fontId="4" fillId="24" borderId="49" xfId="0" applyNumberFormat="1" applyFont="1" applyFill="1" applyBorder="1"/>
    <xf numFmtId="165" fontId="4" fillId="24" borderId="48" xfId="0" applyNumberFormat="1" applyFont="1" applyFill="1" applyBorder="1"/>
    <xf numFmtId="4" fontId="4" fillId="24" borderId="55" xfId="0" applyNumberFormat="1" applyFont="1" applyFill="1" applyBorder="1"/>
    <xf numFmtId="4" fontId="52" fillId="0" borderId="41" xfId="91" applyNumberFormat="1" applyFont="1" applyBorder="1" applyAlignment="1" applyProtection="1">
      <alignment horizontal="center" vertical="center" wrapText="1"/>
      <protection locked="0"/>
    </xf>
    <xf numFmtId="4" fontId="52" fillId="0" borderId="90" xfId="91" applyNumberFormat="1" applyFont="1" applyBorder="1" applyAlignment="1" applyProtection="1">
      <alignment horizontal="center" vertical="center" wrapText="1"/>
      <protection locked="0"/>
    </xf>
    <xf numFmtId="0" fontId="30" fillId="0" borderId="0" xfId="38"/>
    <xf numFmtId="4" fontId="47" fillId="0" borderId="0" xfId="98" applyNumberFormat="1"/>
    <xf numFmtId="4" fontId="53" fillId="0" borderId="0" xfId="31" applyNumberFormat="1" applyFont="1"/>
    <xf numFmtId="4" fontId="54" fillId="0" borderId="0" xfId="31" applyNumberFormat="1" applyFont="1"/>
    <xf numFmtId="0" fontId="54" fillId="0" borderId="0" xfId="31" applyFont="1" applyAlignment="1">
      <alignment horizontal="center"/>
    </xf>
    <xf numFmtId="172" fontId="8" fillId="0" borderId="52" xfId="0" applyNumberFormat="1" applyFont="1" applyBorder="1" applyAlignment="1">
      <alignment horizontal="right" wrapText="1"/>
    </xf>
    <xf numFmtId="172" fontId="8" fillId="0" borderId="22" xfId="0" applyNumberFormat="1" applyFont="1" applyBorder="1" applyAlignment="1">
      <alignment horizontal="right" wrapText="1"/>
    </xf>
    <xf numFmtId="172" fontId="4" fillId="0" borderId="22" xfId="0" applyNumberFormat="1" applyFont="1" applyBorder="1" applyAlignment="1">
      <alignment horizontal="right" wrapText="1"/>
    </xf>
    <xf numFmtId="172" fontId="4" fillId="0" borderId="47" xfId="0" applyNumberFormat="1" applyFont="1" applyBorder="1" applyAlignment="1">
      <alignment horizontal="right" wrapText="1"/>
    </xf>
    <xf numFmtId="4" fontId="4" fillId="0" borderId="52" xfId="0" applyNumberFormat="1" applyFont="1" applyBorder="1"/>
    <xf numFmtId="172" fontId="5" fillId="24" borderId="0" xfId="0" applyNumberFormat="1" applyFont="1" applyFill="1" applyAlignment="1">
      <alignment wrapText="1"/>
    </xf>
    <xf numFmtId="172" fontId="4" fillId="24" borderId="0" xfId="0" applyNumberFormat="1" applyFont="1" applyFill="1" applyAlignment="1">
      <alignment wrapText="1"/>
    </xf>
    <xf numFmtId="165" fontId="4" fillId="24" borderId="75" xfId="0" applyNumberFormat="1" applyFont="1" applyFill="1" applyBorder="1"/>
    <xf numFmtId="4" fontId="4" fillId="24" borderId="77" xfId="0" applyNumberFormat="1" applyFont="1" applyFill="1" applyBorder="1"/>
    <xf numFmtId="165" fontId="4" fillId="24" borderId="76" xfId="0" applyNumberFormat="1" applyFont="1" applyFill="1" applyBorder="1"/>
    <xf numFmtId="165" fontId="4" fillId="0" borderId="74" xfId="0" applyNumberFormat="1" applyFont="1" applyBorder="1"/>
    <xf numFmtId="165" fontId="4" fillId="0" borderId="77" xfId="0" applyNumberFormat="1" applyFont="1" applyBorder="1"/>
    <xf numFmtId="165" fontId="4" fillId="0" borderId="16" xfId="0" applyNumberFormat="1" applyFont="1" applyBorder="1"/>
    <xf numFmtId="4" fontId="8" fillId="0" borderId="13" xfId="0" applyNumberFormat="1" applyFont="1" applyBorder="1"/>
    <xf numFmtId="4" fontId="4" fillId="24" borderId="75" xfId="0" applyNumberFormat="1" applyFont="1" applyFill="1" applyBorder="1"/>
    <xf numFmtId="165" fontId="4" fillId="24" borderId="73" xfId="0" applyNumberFormat="1" applyFont="1" applyFill="1" applyBorder="1"/>
    <xf numFmtId="165" fontId="4" fillId="0" borderId="73" xfId="0" applyNumberFormat="1" applyFont="1" applyBorder="1"/>
    <xf numFmtId="166" fontId="4" fillId="24" borderId="92" xfId="0" applyNumberFormat="1" applyFont="1" applyFill="1" applyBorder="1"/>
    <xf numFmtId="15" fontId="8" fillId="0" borderId="18" xfId="0" quotePrefix="1" applyNumberFormat="1" applyFont="1" applyBorder="1" applyAlignment="1">
      <alignment horizontal="center" wrapText="1"/>
    </xf>
    <xf numFmtId="4" fontId="8" fillId="0" borderId="20" xfId="0" applyNumberFormat="1" applyFont="1" applyBorder="1" applyAlignment="1">
      <alignment horizontal="right" wrapText="1"/>
    </xf>
    <xf numFmtId="4" fontId="8" fillId="24" borderId="21" xfId="0" applyNumberFormat="1" applyFont="1" applyFill="1" applyBorder="1" applyAlignment="1">
      <alignment horizontal="right" wrapText="1"/>
    </xf>
    <xf numFmtId="4" fontId="4" fillId="0" borderId="73" xfId="0" applyNumberFormat="1" applyFont="1" applyBorder="1" applyAlignment="1">
      <alignment horizontal="right" wrapText="1"/>
    </xf>
    <xf numFmtId="4" fontId="4" fillId="0" borderId="79" xfId="0" applyNumberFormat="1" applyFont="1" applyBorder="1" applyAlignment="1">
      <alignment horizontal="right" wrapText="1"/>
    </xf>
    <xf numFmtId="4" fontId="4" fillId="24" borderId="79" xfId="0" applyNumberFormat="1" applyFont="1" applyFill="1" applyBorder="1" applyAlignment="1">
      <alignment horizontal="right" wrapText="1"/>
    </xf>
    <xf numFmtId="4" fontId="4" fillId="0" borderId="74" xfId="0" applyNumberFormat="1" applyFont="1" applyBorder="1" applyAlignment="1">
      <alignment horizontal="right" wrapText="1"/>
    </xf>
    <xf numFmtId="4" fontId="4" fillId="24" borderId="86" xfId="0" applyNumberFormat="1" applyFont="1" applyFill="1" applyBorder="1" applyAlignment="1">
      <alignment horizontal="right" wrapText="1"/>
    </xf>
    <xf numFmtId="4" fontId="8" fillId="0" borderId="73" xfId="0" applyNumberFormat="1" applyFont="1" applyBorder="1" applyAlignment="1">
      <alignment horizontal="right" wrapText="1"/>
    </xf>
    <xf numFmtId="4" fontId="8" fillId="24" borderId="79" xfId="0" applyNumberFormat="1" applyFont="1" applyFill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4" fontId="4" fillId="24" borderId="33" xfId="0" applyNumberFormat="1" applyFont="1" applyFill="1" applyBorder="1" applyAlignment="1">
      <alignment horizontal="right" wrapText="1"/>
    </xf>
    <xf numFmtId="4" fontId="8" fillId="0" borderId="18" xfId="0" applyNumberFormat="1" applyFont="1" applyBorder="1" applyAlignment="1">
      <alignment horizontal="right" wrapText="1"/>
    </xf>
    <xf numFmtId="4" fontId="8" fillId="24" borderId="9" xfId="0" applyNumberFormat="1" applyFont="1" applyFill="1" applyBorder="1" applyAlignment="1">
      <alignment horizontal="right" wrapText="1"/>
    </xf>
    <xf numFmtId="172" fontId="8" fillId="0" borderId="50" xfId="0" applyNumberFormat="1" applyFont="1" applyBorder="1" applyAlignment="1">
      <alignment horizontal="right" wrapText="1"/>
    </xf>
    <xf numFmtId="172" fontId="8" fillId="0" borderId="34" xfId="0" applyNumberFormat="1" applyFont="1" applyBorder="1" applyAlignment="1">
      <alignment horizontal="right" wrapText="1"/>
    </xf>
    <xf numFmtId="172" fontId="8" fillId="0" borderId="48" xfId="0" applyNumberFormat="1" applyFont="1" applyBorder="1" applyAlignment="1">
      <alignment horizontal="right" wrapText="1"/>
    </xf>
    <xf numFmtId="172" fontId="4" fillId="0" borderId="48" xfId="0" applyNumberFormat="1" applyFont="1" applyBorder="1" applyAlignment="1">
      <alignment horizontal="right" wrapText="1"/>
    </xf>
    <xf numFmtId="172" fontId="4" fillId="0" borderId="56" xfId="0" applyNumberFormat="1" applyFont="1" applyBorder="1" applyAlignment="1">
      <alignment horizontal="right" wrapText="1"/>
    </xf>
    <xf numFmtId="172" fontId="8" fillId="0" borderId="56" xfId="0" applyNumberFormat="1" applyFont="1" applyBorder="1" applyAlignment="1">
      <alignment horizontal="right" wrapText="1"/>
    </xf>
    <xf numFmtId="172" fontId="8" fillId="0" borderId="47" xfId="0" applyNumberFormat="1" applyFont="1" applyBorder="1" applyAlignment="1">
      <alignment horizontal="right" wrapText="1"/>
    </xf>
    <xf numFmtId="172" fontId="8" fillId="0" borderId="10" xfId="0" applyNumberFormat="1" applyFont="1" applyBorder="1" applyAlignment="1">
      <alignment horizontal="right" wrapText="1"/>
    </xf>
    <xf numFmtId="172" fontId="8" fillId="0" borderId="9" xfId="0" applyNumberFormat="1" applyFont="1" applyBorder="1" applyAlignment="1">
      <alignment horizontal="right" wrapText="1"/>
    </xf>
    <xf numFmtId="165" fontId="4" fillId="0" borderId="48" xfId="0" applyNumberFormat="1" applyFont="1" applyBorder="1"/>
    <xf numFmtId="165" fontId="4" fillId="0" borderId="22" xfId="0" applyNumberFormat="1" applyFont="1" applyBorder="1"/>
    <xf numFmtId="165" fontId="4" fillId="0" borderId="47" xfId="0" applyNumberFormat="1" applyFont="1" applyBorder="1"/>
    <xf numFmtId="4" fontId="4" fillId="0" borderId="55" xfId="0" applyNumberFormat="1" applyFont="1" applyBorder="1"/>
    <xf numFmtId="166" fontId="4" fillId="0" borderId="47" xfId="0" applyNumberFormat="1" applyFont="1" applyBorder="1"/>
    <xf numFmtId="166" fontId="4" fillId="0" borderId="49" xfId="0" applyNumberFormat="1" applyFont="1" applyBorder="1"/>
    <xf numFmtId="166" fontId="4" fillId="0" borderId="32" xfId="0" applyNumberFormat="1" applyFont="1" applyBorder="1"/>
    <xf numFmtId="4" fontId="4" fillId="0" borderId="73" xfId="97" applyNumberFormat="1" applyFont="1" applyBorder="1" applyAlignment="1">
      <alignment horizontal="right" vertical="top"/>
    </xf>
    <xf numFmtId="172" fontId="8" fillId="24" borderId="20" xfId="0" applyNumberFormat="1" applyFont="1" applyFill="1" applyBorder="1" applyAlignment="1">
      <alignment horizontal="right" wrapText="1"/>
    </xf>
    <xf numFmtId="172" fontId="8" fillId="24" borderId="21" xfId="0" applyNumberFormat="1" applyFont="1" applyFill="1" applyBorder="1" applyAlignment="1">
      <alignment horizontal="right" wrapText="1"/>
    </xf>
    <xf numFmtId="172" fontId="4" fillId="0" borderId="73" xfId="0" applyNumberFormat="1" applyFont="1" applyBorder="1" applyAlignment="1">
      <alignment horizontal="right" wrapText="1"/>
    </xf>
    <xf numFmtId="172" fontId="4" fillId="0" borderId="79" xfId="0" applyNumberFormat="1" applyFont="1" applyBorder="1" applyAlignment="1">
      <alignment horizontal="right" wrapText="1"/>
    </xf>
    <xf numFmtId="172" fontId="4" fillId="24" borderId="73" xfId="0" applyNumberFormat="1" applyFont="1" applyFill="1" applyBorder="1" applyAlignment="1">
      <alignment horizontal="right" wrapText="1"/>
    </xf>
    <xf numFmtId="172" fontId="4" fillId="24" borderId="79" xfId="0" applyNumberFormat="1" applyFont="1" applyFill="1" applyBorder="1" applyAlignment="1">
      <alignment horizontal="right" wrapText="1"/>
    </xf>
    <xf numFmtId="172" fontId="4" fillId="24" borderId="74" xfId="0" applyNumberFormat="1" applyFont="1" applyFill="1" applyBorder="1" applyAlignment="1">
      <alignment horizontal="right" wrapText="1"/>
    </xf>
    <xf numFmtId="172" fontId="4" fillId="24" borderId="86" xfId="0" applyNumberFormat="1" applyFont="1" applyFill="1" applyBorder="1" applyAlignment="1">
      <alignment horizontal="right" wrapText="1"/>
    </xf>
    <xf numFmtId="172" fontId="8" fillId="24" borderId="73" xfId="0" applyNumberFormat="1" applyFont="1" applyFill="1" applyBorder="1" applyAlignment="1">
      <alignment horizontal="right" wrapText="1"/>
    </xf>
    <xf numFmtId="172" fontId="8" fillId="24" borderId="79" xfId="0" applyNumberFormat="1" applyFont="1" applyFill="1" applyBorder="1" applyAlignment="1">
      <alignment horizontal="right" wrapText="1"/>
    </xf>
    <xf numFmtId="172" fontId="4" fillId="24" borderId="16" xfId="0" applyNumberFormat="1" applyFont="1" applyFill="1" applyBorder="1" applyAlignment="1">
      <alignment horizontal="right" wrapText="1"/>
    </xf>
    <xf numFmtId="172" fontId="4" fillId="24" borderId="33" xfId="0" applyNumberFormat="1" applyFont="1" applyFill="1" applyBorder="1" applyAlignment="1">
      <alignment horizontal="right" wrapText="1"/>
    </xf>
    <xf numFmtId="172" fontId="8" fillId="24" borderId="18" xfId="0" applyNumberFormat="1" applyFont="1" applyFill="1" applyBorder="1" applyAlignment="1">
      <alignment horizontal="right" wrapText="1"/>
    </xf>
    <xf numFmtId="172" fontId="8" fillId="24" borderId="9" xfId="0" applyNumberFormat="1" applyFont="1" applyFill="1" applyBorder="1" applyAlignment="1">
      <alignment horizontal="right" wrapText="1"/>
    </xf>
    <xf numFmtId="172" fontId="8" fillId="24" borderId="50" xfId="0" applyNumberFormat="1" applyFont="1" applyFill="1" applyBorder="1" applyAlignment="1">
      <alignment horizontal="right" wrapText="1"/>
    </xf>
    <xf numFmtId="172" fontId="8" fillId="24" borderId="34" xfId="0" applyNumberFormat="1" applyFont="1" applyFill="1" applyBorder="1" applyAlignment="1">
      <alignment horizontal="right" wrapText="1"/>
    </xf>
    <xf numFmtId="172" fontId="8" fillId="24" borderId="48" xfId="0" applyNumberFormat="1" applyFont="1" applyFill="1" applyBorder="1" applyAlignment="1">
      <alignment horizontal="right" wrapText="1"/>
    </xf>
    <xf numFmtId="172" fontId="4" fillId="24" borderId="48" xfId="0" applyNumberFormat="1" applyFont="1" applyFill="1" applyBorder="1" applyAlignment="1">
      <alignment horizontal="right" wrapText="1"/>
    </xf>
    <xf numFmtId="172" fontId="4" fillId="24" borderId="56" xfId="0" applyNumberFormat="1" applyFont="1" applyFill="1" applyBorder="1" applyAlignment="1">
      <alignment horizontal="right" wrapText="1"/>
    </xf>
    <xf numFmtId="172" fontId="8" fillId="24" borderId="56" xfId="0" applyNumberFormat="1" applyFont="1" applyFill="1" applyBorder="1" applyAlignment="1">
      <alignment horizontal="right" wrapText="1"/>
    </xf>
    <xf numFmtId="172" fontId="8" fillId="24" borderId="47" xfId="0" applyNumberFormat="1" applyFont="1" applyFill="1" applyBorder="1" applyAlignment="1">
      <alignment horizontal="right" wrapText="1"/>
    </xf>
    <xf numFmtId="172" fontId="8" fillId="24" borderId="10" xfId="0" applyNumberFormat="1" applyFont="1" applyFill="1" applyBorder="1" applyAlignment="1">
      <alignment horizontal="right" wrapText="1"/>
    </xf>
    <xf numFmtId="165" fontId="4" fillId="0" borderId="88" xfId="0" applyNumberFormat="1" applyFont="1" applyBorder="1"/>
    <xf numFmtId="166" fontId="4" fillId="24" borderId="86" xfId="0" applyNumberFormat="1" applyFont="1" applyFill="1" applyBorder="1"/>
    <xf numFmtId="166" fontId="4" fillId="24" borderId="33" xfId="0" applyNumberFormat="1" applyFont="1" applyFill="1" applyBorder="1"/>
    <xf numFmtId="4" fontId="4" fillId="0" borderId="15" xfId="97" applyNumberFormat="1" applyFont="1" applyBorder="1" applyAlignment="1">
      <alignment horizontal="right" vertical="top"/>
    </xf>
    <xf numFmtId="10" fontId="8" fillId="24" borderId="88" xfId="33" applyNumberFormat="1" applyFont="1" applyFill="1" applyBorder="1"/>
    <xf numFmtId="166" fontId="4" fillId="24" borderId="87" xfId="0" applyNumberFormat="1" applyFont="1" applyFill="1" applyBorder="1"/>
    <xf numFmtId="166" fontId="4" fillId="24" borderId="91" xfId="0" applyNumberFormat="1" applyFont="1" applyFill="1" applyBorder="1"/>
    <xf numFmtId="4" fontId="8" fillId="24" borderId="50" xfId="0" applyNumberFormat="1" applyFont="1" applyFill="1" applyBorder="1" applyAlignment="1">
      <alignment horizontal="right" wrapText="1"/>
    </xf>
    <xf numFmtId="4" fontId="8" fillId="24" borderId="34" xfId="0" applyNumberFormat="1" applyFont="1" applyFill="1" applyBorder="1" applyAlignment="1">
      <alignment horizontal="right" wrapText="1"/>
    </xf>
    <xf numFmtId="4" fontId="8" fillId="24" borderId="48" xfId="0" applyNumberFormat="1" applyFont="1" applyFill="1" applyBorder="1" applyAlignment="1">
      <alignment horizontal="right" wrapText="1"/>
    </xf>
    <xf numFmtId="4" fontId="8" fillId="0" borderId="88" xfId="0" applyNumberFormat="1" applyFont="1" applyBorder="1"/>
    <xf numFmtId="4" fontId="4" fillId="24" borderId="48" xfId="0" applyNumberFormat="1" applyFont="1" applyFill="1" applyBorder="1" applyAlignment="1">
      <alignment horizontal="right" wrapText="1"/>
    </xf>
    <xf numFmtId="4" fontId="4" fillId="0" borderId="88" xfId="0" applyNumberFormat="1" applyFont="1" applyBorder="1"/>
    <xf numFmtId="4" fontId="4" fillId="24" borderId="56" xfId="0" applyNumberFormat="1" applyFont="1" applyFill="1" applyBorder="1" applyAlignment="1">
      <alignment horizontal="right" wrapText="1"/>
    </xf>
    <xf numFmtId="4" fontId="8" fillId="24" borderId="56" xfId="0" applyNumberFormat="1" applyFont="1" applyFill="1" applyBorder="1" applyAlignment="1">
      <alignment horizontal="right" wrapText="1"/>
    </xf>
    <xf numFmtId="4" fontId="8" fillId="24" borderId="47" xfId="0" applyNumberFormat="1" applyFont="1" applyFill="1" applyBorder="1" applyAlignment="1">
      <alignment horizontal="right" wrapText="1"/>
    </xf>
    <xf numFmtId="4" fontId="8" fillId="24" borderId="10" xfId="0" applyNumberFormat="1" applyFont="1" applyFill="1" applyBorder="1" applyAlignment="1">
      <alignment horizontal="right" wrapText="1"/>
    </xf>
    <xf numFmtId="4" fontId="55" fillId="0" borderId="0" xfId="0" applyNumberFormat="1" applyFont="1"/>
    <xf numFmtId="165" fontId="4" fillId="0" borderId="88" xfId="0" quotePrefix="1" applyNumberFormat="1" applyFont="1" applyBorder="1"/>
    <xf numFmtId="165" fontId="4" fillId="24" borderId="33" xfId="0" applyNumberFormat="1" applyFont="1" applyFill="1" applyBorder="1"/>
    <xf numFmtId="165" fontId="4" fillId="0" borderId="28" xfId="0" applyNumberFormat="1" applyFont="1" applyBorder="1"/>
    <xf numFmtId="0" fontId="4" fillId="0" borderId="88" xfId="0" applyFont="1" applyBorder="1"/>
    <xf numFmtId="165" fontId="4" fillId="24" borderId="87" xfId="0" applyNumberFormat="1" applyFont="1" applyFill="1" applyBorder="1"/>
    <xf numFmtId="165" fontId="4" fillId="24" borderId="91" xfId="0" applyNumberFormat="1" applyFont="1" applyFill="1" applyBorder="1"/>
    <xf numFmtId="165" fontId="4" fillId="24" borderId="88" xfId="0" applyNumberFormat="1" applyFont="1" applyFill="1" applyBorder="1"/>
    <xf numFmtId="172" fontId="8" fillId="24" borderId="11" xfId="0" applyNumberFormat="1" applyFont="1" applyFill="1" applyBorder="1" applyAlignment="1">
      <alignment horizontal="right" wrapText="1"/>
    </xf>
    <xf numFmtId="172" fontId="8" fillId="0" borderId="73" xfId="0" applyNumberFormat="1" applyFont="1" applyBorder="1" applyAlignment="1">
      <alignment horizontal="right" wrapText="1"/>
    </xf>
    <xf numFmtId="172" fontId="4" fillId="0" borderId="74" xfId="0" applyNumberFormat="1" applyFont="1" applyBorder="1" applyAlignment="1">
      <alignment horizontal="right" wrapText="1"/>
    </xf>
    <xf numFmtId="172" fontId="8" fillId="24" borderId="74" xfId="0" applyNumberFormat="1" applyFont="1" applyFill="1" applyBorder="1" applyAlignment="1">
      <alignment horizontal="right" wrapText="1"/>
    </xf>
    <xf numFmtId="4" fontId="4" fillId="0" borderId="15" xfId="97" applyNumberFormat="1" applyFont="1" applyBorder="1" applyAlignment="1">
      <alignment vertical="top"/>
    </xf>
    <xf numFmtId="165" fontId="4" fillId="0" borderId="79" xfId="0" applyNumberFormat="1" applyFont="1" applyBorder="1"/>
    <xf numFmtId="4" fontId="56" fillId="0" borderId="15" xfId="93" applyNumberFormat="1" applyFont="1" applyBorder="1"/>
    <xf numFmtId="166" fontId="4" fillId="24" borderId="32" xfId="0" applyNumberFormat="1" applyFont="1" applyFill="1" applyBorder="1"/>
    <xf numFmtId="164" fontId="4" fillId="0" borderId="73" xfId="0" applyNumberFormat="1" applyFont="1" applyBorder="1" applyAlignment="1">
      <alignment horizontal="right" wrapText="1"/>
    </xf>
    <xf numFmtId="10" fontId="4" fillId="24" borderId="86" xfId="33" applyNumberFormat="1" applyFont="1" applyFill="1" applyBorder="1"/>
    <xf numFmtId="172" fontId="4" fillId="24" borderId="88" xfId="0" applyNumberFormat="1" applyFont="1" applyFill="1" applyBorder="1" applyAlignment="1">
      <alignment horizontal="right" wrapText="1"/>
    </xf>
    <xf numFmtId="172" fontId="4" fillId="24" borderId="87" xfId="0" applyNumberFormat="1" applyFont="1" applyFill="1" applyBorder="1" applyAlignment="1">
      <alignment horizontal="right" wrapText="1"/>
    </xf>
    <xf numFmtId="172" fontId="8" fillId="24" borderId="88" xfId="0" applyNumberFormat="1" applyFont="1" applyFill="1" applyBorder="1" applyAlignment="1">
      <alignment horizontal="right" wrapText="1"/>
    </xf>
    <xf numFmtId="172" fontId="4" fillId="24" borderId="91" xfId="0" applyNumberFormat="1" applyFont="1" applyFill="1" applyBorder="1" applyAlignment="1">
      <alignment horizontal="right" wrapText="1"/>
    </xf>
    <xf numFmtId="4" fontId="8" fillId="0" borderId="52" xfId="0" applyNumberFormat="1" applyFont="1" applyBorder="1" applyAlignment="1">
      <alignment horizontal="right" wrapText="1"/>
    </xf>
    <xf numFmtId="4" fontId="8" fillId="0" borderId="22" xfId="0" applyNumberFormat="1" applyFont="1" applyBorder="1" applyAlignment="1">
      <alignment horizontal="right" wrapText="1"/>
    </xf>
    <xf numFmtId="4" fontId="4" fillId="0" borderId="22" xfId="0" applyNumberFormat="1" applyFont="1" applyBorder="1" applyAlignment="1">
      <alignment horizontal="right" wrapText="1"/>
    </xf>
    <xf numFmtId="4" fontId="4" fillId="0" borderId="47" xfId="0" applyNumberFormat="1" applyFont="1" applyBorder="1" applyAlignment="1">
      <alignment horizontal="right" wrapText="1"/>
    </xf>
    <xf numFmtId="165" fontId="4" fillId="0" borderId="28" xfId="81" applyNumberFormat="1" applyBorder="1" applyAlignment="1">
      <alignment horizontal="right" vertical="top"/>
    </xf>
    <xf numFmtId="165" fontId="4" fillId="0" borderId="32" xfId="81" applyNumberFormat="1" applyBorder="1" applyAlignment="1">
      <alignment horizontal="right" vertical="top"/>
    </xf>
    <xf numFmtId="172" fontId="8" fillId="24" borderId="93" xfId="0" applyNumberFormat="1" applyFont="1" applyFill="1" applyBorder="1" applyAlignment="1">
      <alignment horizontal="right" wrapText="1"/>
    </xf>
    <xf numFmtId="172" fontId="4" fillId="0" borderId="88" xfId="0" applyNumberFormat="1" applyFont="1" applyBorder="1" applyAlignment="1">
      <alignment horizontal="right" wrapText="1"/>
    </xf>
    <xf numFmtId="165" fontId="4" fillId="0" borderId="88" xfId="81" applyNumberFormat="1" applyBorder="1" applyAlignment="1">
      <alignment horizontal="right" vertical="top"/>
    </xf>
    <xf numFmtId="165" fontId="4" fillId="0" borderId="87" xfId="81" applyNumberFormat="1" applyBorder="1" applyAlignment="1">
      <alignment horizontal="right" vertical="top"/>
    </xf>
    <xf numFmtId="166" fontId="4" fillId="24" borderId="88" xfId="0" applyNumberFormat="1" applyFont="1" applyFill="1" applyBorder="1"/>
    <xf numFmtId="165" fontId="4" fillId="0" borderId="42" xfId="81" applyNumberFormat="1" applyBorder="1" applyAlignment="1">
      <alignment horizontal="right" vertical="top"/>
    </xf>
    <xf numFmtId="165" fontId="4" fillId="0" borderId="86" xfId="81" applyNumberFormat="1" applyBorder="1" applyAlignment="1">
      <alignment horizontal="right" vertical="top"/>
    </xf>
    <xf numFmtId="166" fontId="4" fillId="24" borderId="79" xfId="0" applyNumberFormat="1" applyFont="1" applyFill="1" applyBorder="1"/>
    <xf numFmtId="166" fontId="4" fillId="24" borderId="22" xfId="0" applyNumberFormat="1" applyFont="1" applyFill="1" applyBorder="1"/>
    <xf numFmtId="166" fontId="4" fillId="24" borderId="47" xfId="0" applyNumberFormat="1" applyFont="1" applyFill="1" applyBorder="1"/>
    <xf numFmtId="165" fontId="4" fillId="0" borderId="78" xfId="81" applyNumberFormat="1" applyBorder="1" applyAlignment="1">
      <alignment horizontal="right" vertical="top"/>
    </xf>
    <xf numFmtId="4" fontId="4" fillId="0" borderId="48" xfId="0" applyNumberFormat="1" applyFont="1" applyBorder="1" applyAlignment="1">
      <alignment horizontal="right" wrapText="1"/>
    </xf>
    <xf numFmtId="165" fontId="4" fillId="0" borderId="78" xfId="0" applyNumberFormat="1" applyFont="1" applyBorder="1"/>
    <xf numFmtId="164" fontId="8" fillId="24" borderId="50" xfId="0" applyNumberFormat="1" applyFont="1" applyFill="1" applyBorder="1" applyAlignment="1">
      <alignment horizontal="right" wrapText="1"/>
    </xf>
    <xf numFmtId="164" fontId="8" fillId="24" borderId="34" xfId="0" applyNumberFormat="1" applyFont="1" applyFill="1" applyBorder="1" applyAlignment="1">
      <alignment horizontal="right" wrapText="1"/>
    </xf>
    <xf numFmtId="164" fontId="8" fillId="24" borderId="10" xfId="0" applyNumberFormat="1" applyFont="1" applyFill="1" applyBorder="1" applyAlignment="1">
      <alignment horizontal="right" wrapText="1"/>
    </xf>
    <xf numFmtId="164" fontId="8" fillId="24" borderId="9" xfId="0" applyNumberFormat="1" applyFont="1" applyFill="1" applyBorder="1" applyAlignment="1">
      <alignment horizontal="right" wrapText="1"/>
    </xf>
    <xf numFmtId="164" fontId="8" fillId="24" borderId="48" xfId="0" applyNumberFormat="1" applyFont="1" applyFill="1" applyBorder="1" applyAlignment="1">
      <alignment horizontal="right" wrapText="1"/>
    </xf>
    <xf numFmtId="164" fontId="8" fillId="0" borderId="52" xfId="0" applyNumberFormat="1" applyFont="1" applyBorder="1" applyAlignment="1">
      <alignment horizontal="right" wrapText="1"/>
    </xf>
    <xf numFmtId="164" fontId="8" fillId="0" borderId="22" xfId="0" applyNumberFormat="1" applyFont="1" applyBorder="1" applyAlignment="1">
      <alignment horizontal="right" wrapText="1"/>
    </xf>
    <xf numFmtId="164" fontId="4" fillId="24" borderId="48" xfId="0" applyNumberFormat="1" applyFont="1" applyFill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4" fontId="8" fillId="24" borderId="56" xfId="0" applyNumberFormat="1" applyFont="1" applyFill="1" applyBorder="1" applyAlignment="1">
      <alignment horizontal="right" wrapText="1"/>
    </xf>
    <xf numFmtId="164" fontId="8" fillId="24" borderId="47" xfId="0" applyNumberFormat="1" applyFont="1" applyFill="1" applyBorder="1" applyAlignment="1">
      <alignment horizontal="right" wrapText="1"/>
    </xf>
    <xf numFmtId="165" fontId="4" fillId="24" borderId="42" xfId="0" applyNumberFormat="1" applyFont="1" applyFill="1" applyBorder="1"/>
    <xf numFmtId="172" fontId="8" fillId="24" borderId="89" xfId="0" applyNumberFormat="1" applyFont="1" applyFill="1" applyBorder="1" applyAlignment="1">
      <alignment horizontal="right" wrapText="1"/>
    </xf>
    <xf numFmtId="0" fontId="8" fillId="24" borderId="26" xfId="0" applyFont="1" applyFill="1" applyBorder="1" applyAlignment="1">
      <alignment horizontal="center" wrapText="1"/>
    </xf>
    <xf numFmtId="0" fontId="8" fillId="24" borderId="5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/>
    </xf>
    <xf numFmtId="0" fontId="31" fillId="24" borderId="0" xfId="0" applyFont="1" applyFill="1" applyAlignment="1">
      <alignment horizontal="left"/>
    </xf>
    <xf numFmtId="0" fontId="31" fillId="24" borderId="0" xfId="0" applyFont="1" applyFill="1" applyAlignment="1">
      <alignment horizontal="left" vertical="center" wrapText="1"/>
    </xf>
    <xf numFmtId="0" fontId="6" fillId="24" borderId="44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4" fillId="0" borderId="0" xfId="0" applyFont="1"/>
    <xf numFmtId="0" fontId="4" fillId="0" borderId="44" xfId="0" applyFont="1" applyBorder="1" applyAlignment="1">
      <alignment horizontal="center" wrapText="1"/>
    </xf>
    <xf numFmtId="0" fontId="8" fillId="24" borderId="7" xfId="0" applyFont="1" applyFill="1" applyBorder="1" applyAlignment="1">
      <alignment wrapText="1"/>
    </xf>
    <xf numFmtId="0" fontId="8" fillId="24" borderId="8" xfId="0" applyFont="1" applyFill="1" applyBorder="1" applyAlignment="1">
      <alignment wrapText="1"/>
    </xf>
    <xf numFmtId="0" fontId="0" fillId="0" borderId="44" xfId="0" applyBorder="1" applyAlignment="1">
      <alignment horizontal="center" wrapText="1"/>
    </xf>
    <xf numFmtId="0" fontId="8" fillId="24" borderId="51" xfId="0" applyFont="1" applyFill="1" applyBorder="1" applyAlignment="1">
      <alignment wrapText="1"/>
    </xf>
    <xf numFmtId="0" fontId="8" fillId="24" borderId="5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172" fontId="6" fillId="24" borderId="44" xfId="0" applyNumberFormat="1" applyFont="1" applyFill="1" applyBorder="1" applyAlignment="1">
      <alignment horizontal="center" wrapText="1"/>
    </xf>
  </cellXfs>
  <cellStyles count="99">
    <cellStyle name="=D:\WINNT\SYSTEM32\COMMAND.COM" xfId="61" xr:uid="{00000000-0005-0000-0000-000000000000}"/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D000000}"/>
    <cellStyle name="40% - Accent2" xfId="8" xr:uid="{00000000-0005-0000-0000-00000E000000}"/>
    <cellStyle name="40% - Accent3" xfId="9" xr:uid="{00000000-0005-0000-0000-00000F000000}"/>
    <cellStyle name="40% - Accent4" xfId="10" xr:uid="{00000000-0005-0000-0000-000010000000}"/>
    <cellStyle name="40% - Accent5" xfId="11" xr:uid="{00000000-0005-0000-0000-000011000000}"/>
    <cellStyle name="40% - Accent6" xfId="12" xr:uid="{00000000-0005-0000-0000-000012000000}"/>
    <cellStyle name="60% - Accent1" xfId="13" xr:uid="{00000000-0005-0000-0000-000019000000}"/>
    <cellStyle name="60% - Accent2" xfId="14" xr:uid="{00000000-0005-0000-0000-00001A000000}"/>
    <cellStyle name="60% - Accent3" xfId="15" xr:uid="{00000000-0005-0000-0000-00001B000000}"/>
    <cellStyle name="60% - Accent4" xfId="16" xr:uid="{00000000-0005-0000-0000-00001C000000}"/>
    <cellStyle name="60% - Accent5" xfId="17" xr:uid="{00000000-0005-0000-0000-00001D000000}"/>
    <cellStyle name="60% - Accent6" xfId="18" xr:uid="{00000000-0005-0000-0000-00001E000000}"/>
    <cellStyle name="Accent1" xfId="19" xr:uid="{00000000-0005-0000-0000-000025000000}"/>
    <cellStyle name="Accent2" xfId="20" xr:uid="{00000000-0005-0000-0000-000026000000}"/>
    <cellStyle name="Accent3" xfId="21" xr:uid="{00000000-0005-0000-0000-000027000000}"/>
    <cellStyle name="Accent4" xfId="22" xr:uid="{00000000-0005-0000-0000-000028000000}"/>
    <cellStyle name="Accent5" xfId="23" xr:uid="{00000000-0005-0000-0000-000029000000}"/>
    <cellStyle name="Accent6" xfId="24" xr:uid="{00000000-0005-0000-0000-00002A000000}"/>
    <cellStyle name="Bad" xfId="37" xr:uid="{00000000-0005-0000-0000-000031000000}"/>
    <cellStyle name="Calculation" xfId="32" xr:uid="{00000000-0005-0000-0000-000032000000}"/>
    <cellStyle name="Check Cell" xfId="25" xr:uid="{00000000-0005-0000-0000-000033000000}"/>
    <cellStyle name="Dane wejściowe" xfId="52" builtinId="20" customBuiltin="1"/>
    <cellStyle name="Dane wejściowe 2" xfId="43" xr:uid="{00000000-0005-0000-0000-000035000000}"/>
    <cellStyle name="Dane wejściowe 2 2" xfId="49" xr:uid="{00000000-0005-0000-0000-000036000000}"/>
    <cellStyle name="Dane wejściowe 2 2 2" xfId="62" xr:uid="{00000000-0005-0000-0000-000037000000}"/>
    <cellStyle name="Dane wejściowe 2 3" xfId="72" xr:uid="{00000000-0005-0000-0000-000038000000}"/>
    <cellStyle name="Dane wejściowe 3" xfId="77" xr:uid="{00000000-0005-0000-0000-000039000000}"/>
    <cellStyle name="Dane wyjściowe" xfId="54" builtinId="21" customBuiltin="1"/>
    <cellStyle name="Dane wyjściowe 2" xfId="42" xr:uid="{00000000-0005-0000-0000-00003B000000}"/>
    <cellStyle name="Dane wyjściowe 2 2" xfId="48" xr:uid="{00000000-0005-0000-0000-00003C000000}"/>
    <cellStyle name="Dane wyjściowe 2 2 2" xfId="63" xr:uid="{00000000-0005-0000-0000-00003D000000}"/>
    <cellStyle name="Dane wyjściowe 2 3" xfId="73" xr:uid="{00000000-0005-0000-0000-00003E000000}"/>
    <cellStyle name="Dane wyjściowe 3" xfId="68" xr:uid="{00000000-0005-0000-0000-00003F000000}"/>
    <cellStyle name="Dobry" xfId="51" builtinId="26" customBuiltin="1"/>
    <cellStyle name="Dziesiętny" xfId="86" builtinId="3"/>
    <cellStyle name="Dziesiętny 2" xfId="94" xr:uid="{00000000-0005-0000-0000-000042000000}"/>
    <cellStyle name="Explanatory Text" xfId="34" xr:uid="{00000000-0005-0000-0000-000043000000}"/>
    <cellStyle name="Heading 1" xfId="26" xr:uid="{00000000-0005-0000-0000-000045000000}"/>
    <cellStyle name="Heading 2" xfId="27" xr:uid="{00000000-0005-0000-0000-000046000000}"/>
    <cellStyle name="Heading 3" xfId="28" xr:uid="{00000000-0005-0000-0000-000047000000}"/>
    <cellStyle name="Heading 4" xfId="29" xr:uid="{00000000-0005-0000-0000-000048000000}"/>
    <cellStyle name="Komórka połączona" xfId="53" builtinId="24" customBuiltin="1"/>
    <cellStyle name="Neutral" xfId="30" xr:uid="{00000000-0005-0000-0000-000051000000}"/>
    <cellStyle name="Normalny" xfId="0" builtinId="0"/>
    <cellStyle name="Normalny 10" xfId="93" xr:uid="{00000000-0005-0000-0000-000055000000}"/>
    <cellStyle name="Normalny 2" xfId="38" xr:uid="{00000000-0005-0000-0000-000056000000}"/>
    <cellStyle name="Normalny 2 2" xfId="83" xr:uid="{00000000-0005-0000-0000-000057000000}"/>
    <cellStyle name="Normalny 2 2 2" xfId="91" xr:uid="{00000000-0005-0000-0000-000058000000}"/>
    <cellStyle name="Normalny 2 3" xfId="95" xr:uid="{00000000-0005-0000-0000-000059000000}"/>
    <cellStyle name="Normalny 2 4" xfId="89" xr:uid="{00000000-0005-0000-0000-00005A000000}"/>
    <cellStyle name="Normalny 2_1.2" xfId="96" xr:uid="{00000000-0005-0000-0000-00005B000000}"/>
    <cellStyle name="Normalny 3" xfId="44" xr:uid="{00000000-0005-0000-0000-00005C000000}"/>
    <cellStyle name="Normalny 3 2" xfId="82" xr:uid="{00000000-0005-0000-0000-00005D000000}"/>
    <cellStyle name="Normalny 3 3" xfId="92" xr:uid="{00000000-0005-0000-0000-00005E000000}"/>
    <cellStyle name="Normalny 4" xfId="50" xr:uid="{00000000-0005-0000-0000-00005F000000}"/>
    <cellStyle name="Normalny 4 2" xfId="71" xr:uid="{00000000-0005-0000-0000-000060000000}"/>
    <cellStyle name="Normalny 4 3" xfId="88" xr:uid="{00000000-0005-0000-0000-000061000000}"/>
    <cellStyle name="Normalny 5" xfId="57" xr:uid="{00000000-0005-0000-0000-000062000000}"/>
    <cellStyle name="Normalny 5 2" xfId="78" xr:uid="{00000000-0005-0000-0000-000063000000}"/>
    <cellStyle name="Normalny 50" xfId="90" xr:uid="{00000000-0005-0000-0000-000064000000}"/>
    <cellStyle name="Normalny 6" xfId="60" xr:uid="{00000000-0005-0000-0000-000065000000}"/>
    <cellStyle name="Normalny 7" xfId="80" xr:uid="{00000000-0005-0000-0000-000066000000}"/>
    <cellStyle name="Normalny 8" xfId="84" xr:uid="{00000000-0005-0000-0000-000067000000}"/>
    <cellStyle name="Normalny 9" xfId="87" xr:uid="{00000000-0005-0000-0000-000068000000}"/>
    <cellStyle name="Normalny_Arkusz1" xfId="31" xr:uid="{00000000-0005-0000-0000-000069000000}"/>
    <cellStyle name="Normalny_Arkusz1 2" xfId="81" xr:uid="{00000000-0005-0000-0000-00006A000000}"/>
    <cellStyle name="Normalny_Arkusz1_1" xfId="97" xr:uid="{00000000-0005-0000-0000-00006B000000}"/>
    <cellStyle name="Normalny_obrotowka_062022" xfId="98" xr:uid="{00000000-0005-0000-0000-00006C000000}"/>
    <cellStyle name="Note" xfId="36" xr:uid="{00000000-0005-0000-0000-00006D000000}"/>
    <cellStyle name="Note 2" xfId="58" xr:uid="{00000000-0005-0000-0000-00006E000000}"/>
    <cellStyle name="Note 2 2" xfId="79" xr:uid="{00000000-0005-0000-0000-00006F000000}"/>
    <cellStyle name="Note 3" xfId="59" xr:uid="{00000000-0005-0000-0000-000070000000}"/>
    <cellStyle name="Obliczenia 2" xfId="41" xr:uid="{00000000-0005-0000-0000-000072000000}"/>
    <cellStyle name="Obliczenia 2 2" xfId="47" xr:uid="{00000000-0005-0000-0000-000073000000}"/>
    <cellStyle name="Obliczenia 2 2 2" xfId="64" xr:uid="{00000000-0005-0000-0000-000074000000}"/>
    <cellStyle name="Obliczenia 2 3" xfId="74" xr:uid="{00000000-0005-0000-0000-000075000000}"/>
    <cellStyle name="Obliczenia 3" xfId="76" xr:uid="{00000000-0005-0000-0000-000076000000}"/>
    <cellStyle name="Procentowy" xfId="33" builtinId="5"/>
    <cellStyle name="Procentowy 2" xfId="85" xr:uid="{00000000-0005-0000-0000-000079000000}"/>
    <cellStyle name="Suma" xfId="55" builtinId="25" customBuiltin="1"/>
    <cellStyle name="Suma 2" xfId="40" xr:uid="{00000000-0005-0000-0000-00007B000000}"/>
    <cellStyle name="Suma 2 2" xfId="46" xr:uid="{00000000-0005-0000-0000-00007C000000}"/>
    <cellStyle name="Suma 2 2 2" xfId="65" xr:uid="{00000000-0005-0000-0000-00007D000000}"/>
    <cellStyle name="Suma 2 3" xfId="67" xr:uid="{00000000-0005-0000-0000-00007E000000}"/>
    <cellStyle name="Suma 3" xfId="75" xr:uid="{00000000-0005-0000-0000-00007F000000}"/>
    <cellStyle name="Tekst ostrzeżenia" xfId="56" builtinId="11" customBuiltin="1"/>
    <cellStyle name="Title" xfId="35" xr:uid="{00000000-0005-0000-0000-000082000000}"/>
    <cellStyle name="Uwaga 2" xfId="39" xr:uid="{00000000-0005-0000-0000-000086000000}"/>
    <cellStyle name="Uwaga 2 2" xfId="45" xr:uid="{00000000-0005-0000-0000-000087000000}"/>
    <cellStyle name="Uwaga 2 2 2" xfId="66" xr:uid="{00000000-0005-0000-0000-000088000000}"/>
    <cellStyle name="Uwaga 2 3" xfId="70" xr:uid="{00000000-0005-0000-0000-000089000000}"/>
    <cellStyle name="Uwaga 3" xfId="69" xr:uid="{00000000-0005-0000-0000-00008A000000}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W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78"/>
    <col min="2" max="2" width="5.26953125" style="78" bestFit="1" customWidth="1"/>
    <col min="3" max="3" width="75.453125" style="78" customWidth="1"/>
    <col min="4" max="5" width="17.81640625" style="78" customWidth="1"/>
    <col min="6" max="6" width="7.453125" customWidth="1"/>
    <col min="7" max="7" width="17" customWidth="1"/>
    <col min="8" max="8" width="16.81640625" customWidth="1"/>
    <col min="9" max="9" width="15.453125" customWidth="1"/>
    <col min="10" max="10" width="10.54296875" customWidth="1"/>
    <col min="11" max="11" width="19.54296875" customWidth="1"/>
    <col min="12" max="12" width="15.81640625" customWidth="1"/>
    <col min="20" max="20" width="16" bestFit="1" customWidth="1"/>
    <col min="22" max="22" width="16.1796875" bestFit="1" customWidth="1"/>
    <col min="23" max="23" width="14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14">
      <c r="B5" s="364" t="s">
        <v>1</v>
      </c>
      <c r="C5" s="364"/>
      <c r="D5" s="364"/>
      <c r="E5" s="364"/>
    </row>
    <row r="6" spans="2:12" ht="14.25" customHeight="1">
      <c r="B6" s="365" t="s">
        <v>81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2.75" customHeight="1">
      <c r="B8" s="367" t="s">
        <v>18</v>
      </c>
      <c r="C8" s="367"/>
      <c r="D8" s="367"/>
      <c r="E8" s="367"/>
    </row>
    <row r="9" spans="2:12" ht="15.75" customHeight="1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237" t="s">
        <v>201</v>
      </c>
      <c r="E10" s="183" t="s">
        <v>205</v>
      </c>
      <c r="G10" s="68"/>
    </row>
    <row r="11" spans="2:12" ht="13">
      <c r="B11" s="83" t="s">
        <v>3</v>
      </c>
      <c r="C11" s="27" t="s">
        <v>106</v>
      </c>
      <c r="D11" s="238">
        <v>107673538.91999999</v>
      </c>
      <c r="E11" s="239">
        <f>E12+E13+E14</f>
        <v>105123777.2</v>
      </c>
    </row>
    <row r="12" spans="2:12">
      <c r="B12" s="135" t="s">
        <v>4</v>
      </c>
      <c r="C12" s="137" t="s">
        <v>5</v>
      </c>
      <c r="D12" s="240">
        <v>107644096.05999999</v>
      </c>
      <c r="E12" s="241">
        <v>105114722.09</v>
      </c>
      <c r="G12" s="127"/>
    </row>
    <row r="13" spans="2:12" ht="12.75" customHeight="1">
      <c r="B13" s="135" t="s">
        <v>6</v>
      </c>
      <c r="C13" s="137" t="s">
        <v>7</v>
      </c>
      <c r="D13" s="240">
        <v>0</v>
      </c>
      <c r="E13" s="242">
        <v>3696.29</v>
      </c>
      <c r="G13" s="68"/>
    </row>
    <row r="14" spans="2:12">
      <c r="B14" s="135" t="s">
        <v>8</v>
      </c>
      <c r="C14" s="137" t="s">
        <v>10</v>
      </c>
      <c r="D14" s="240">
        <v>29442.86</v>
      </c>
      <c r="E14" s="242">
        <v>5358.82</v>
      </c>
      <c r="G14" s="63"/>
      <c r="H14" s="170"/>
    </row>
    <row r="15" spans="2:12">
      <c r="B15" s="135" t="s">
        <v>103</v>
      </c>
      <c r="C15" s="137" t="s">
        <v>11</v>
      </c>
      <c r="D15" s="240">
        <v>29442.86</v>
      </c>
      <c r="E15" s="242">
        <v>5358.82</v>
      </c>
      <c r="G15" s="63"/>
    </row>
    <row r="16" spans="2:12">
      <c r="B16" s="138" t="s">
        <v>104</v>
      </c>
      <c r="C16" s="139" t="s">
        <v>12</v>
      </c>
      <c r="D16" s="243">
        <v>0</v>
      </c>
      <c r="E16" s="244">
        <v>0</v>
      </c>
    </row>
    <row r="17" spans="2:12" ht="13">
      <c r="B17" s="8" t="s">
        <v>13</v>
      </c>
      <c r="C17" s="116" t="s">
        <v>65</v>
      </c>
      <c r="D17" s="245">
        <v>327994.01</v>
      </c>
      <c r="E17" s="246">
        <f>E18</f>
        <v>339315.1</v>
      </c>
    </row>
    <row r="18" spans="2:12">
      <c r="B18" s="135" t="s">
        <v>4</v>
      </c>
      <c r="C18" s="137" t="s">
        <v>11</v>
      </c>
      <c r="D18" s="243">
        <v>327994.01</v>
      </c>
      <c r="E18" s="244">
        <v>339315.1</v>
      </c>
    </row>
    <row r="19" spans="2:12" ht="15" customHeight="1">
      <c r="B19" s="135" t="s">
        <v>6</v>
      </c>
      <c r="C19" s="137" t="s">
        <v>105</v>
      </c>
      <c r="D19" s="240">
        <v>0</v>
      </c>
      <c r="E19" s="242">
        <v>0</v>
      </c>
    </row>
    <row r="20" spans="2:12" ht="13" thickBot="1">
      <c r="B20" s="140" t="s">
        <v>8</v>
      </c>
      <c r="C20" s="141" t="s">
        <v>14</v>
      </c>
      <c r="D20" s="247">
        <v>0</v>
      </c>
      <c r="E20" s="248">
        <v>0</v>
      </c>
      <c r="G20" s="63"/>
    </row>
    <row r="21" spans="2:12" ht="13.5" customHeight="1" thickBot="1">
      <c r="B21" s="370" t="s">
        <v>107</v>
      </c>
      <c r="C21" s="371"/>
      <c r="D21" s="249">
        <v>107345544.90999998</v>
      </c>
      <c r="E21" s="250">
        <f>E11-E17</f>
        <v>104784462.10000001</v>
      </c>
      <c r="F21" s="71"/>
      <c r="G21" s="71"/>
      <c r="H21" s="130"/>
      <c r="J21" s="164"/>
      <c r="K21" s="130"/>
    </row>
    <row r="22" spans="2:12">
      <c r="B22" s="3"/>
      <c r="C22" s="6"/>
      <c r="D22" s="7"/>
      <c r="E22" s="190"/>
      <c r="G22" s="68"/>
    </row>
    <row r="23" spans="2:12" ht="14.25" customHeight="1">
      <c r="B23" s="367" t="s">
        <v>101</v>
      </c>
      <c r="C23" s="367"/>
      <c r="D23" s="367"/>
      <c r="E23" s="367"/>
      <c r="G23" s="68"/>
    </row>
    <row r="24" spans="2:12" ht="16.5" customHeight="1" thickBot="1">
      <c r="B24" s="366" t="s">
        <v>102</v>
      </c>
      <c r="C24" s="366"/>
      <c r="D24" s="366"/>
      <c r="E24" s="366"/>
    </row>
    <row r="25" spans="2:12" ht="13.5" thickBot="1">
      <c r="B25" s="81"/>
      <c r="C25" s="142" t="s">
        <v>2</v>
      </c>
      <c r="D25" s="237" t="s">
        <v>206</v>
      </c>
      <c r="E25" s="183" t="s">
        <v>205</v>
      </c>
    </row>
    <row r="26" spans="2:12" ht="13">
      <c r="B26" s="88" t="s">
        <v>15</v>
      </c>
      <c r="C26" s="89" t="s">
        <v>16</v>
      </c>
      <c r="D26" s="251">
        <v>118778488.35000001</v>
      </c>
      <c r="E26" s="252">
        <v>107345544.90999998</v>
      </c>
      <c r="G26" s="132"/>
    </row>
    <row r="27" spans="2:12" ht="13">
      <c r="B27" s="186" t="s">
        <v>17</v>
      </c>
      <c r="C27" s="187" t="s">
        <v>108</v>
      </c>
      <c r="D27" s="253">
        <v>-10874688.80000001</v>
      </c>
      <c r="E27" s="219">
        <v>-4398363.07</v>
      </c>
      <c r="F27" s="68"/>
      <c r="G27" s="192"/>
      <c r="H27" s="175"/>
      <c r="I27" s="175"/>
      <c r="J27" s="175"/>
      <c r="K27" s="63"/>
      <c r="L27" s="63"/>
    </row>
    <row r="28" spans="2:12" ht="13">
      <c r="B28" s="186" t="s">
        <v>18</v>
      </c>
      <c r="C28" s="187" t="s">
        <v>19</v>
      </c>
      <c r="D28" s="253">
        <v>5221979.2699999996</v>
      </c>
      <c r="E28" s="220">
        <v>2333538.15</v>
      </c>
      <c r="F28" s="68"/>
      <c r="G28" s="192"/>
      <c r="H28" s="175"/>
      <c r="I28" s="175"/>
      <c r="J28" s="175"/>
    </row>
    <row r="29" spans="2:12">
      <c r="B29" s="206" t="s">
        <v>4</v>
      </c>
      <c r="C29" s="177" t="s">
        <v>20</v>
      </c>
      <c r="D29" s="254">
        <v>1612035.24</v>
      </c>
      <c r="E29" s="221">
        <v>1884775.8</v>
      </c>
      <c r="F29" s="68"/>
      <c r="G29" s="193"/>
      <c r="H29" s="175"/>
      <c r="I29" s="175"/>
      <c r="J29" s="175"/>
    </row>
    <row r="30" spans="2:12">
      <c r="B30" s="206" t="s">
        <v>6</v>
      </c>
      <c r="C30" s="177" t="s">
        <v>21</v>
      </c>
      <c r="D30" s="254">
        <v>0</v>
      </c>
      <c r="E30" s="221">
        <v>0</v>
      </c>
      <c r="F30" s="68"/>
      <c r="G30" s="193"/>
      <c r="H30" s="175"/>
      <c r="I30" s="175"/>
      <c r="J30" s="175"/>
    </row>
    <row r="31" spans="2:12">
      <c r="B31" s="206" t="s">
        <v>8</v>
      </c>
      <c r="C31" s="177" t="s">
        <v>22</v>
      </c>
      <c r="D31" s="254">
        <v>3609944.03</v>
      </c>
      <c r="E31" s="221">
        <v>448762.35000000003</v>
      </c>
      <c r="F31" s="68"/>
      <c r="G31" s="193"/>
      <c r="H31" s="175"/>
      <c r="I31" s="175"/>
      <c r="J31" s="175"/>
    </row>
    <row r="32" spans="2:12" ht="13">
      <c r="B32" s="188" t="s">
        <v>23</v>
      </c>
      <c r="C32" s="189" t="s">
        <v>24</v>
      </c>
      <c r="D32" s="253">
        <v>16096668.07000001</v>
      </c>
      <c r="E32" s="220">
        <v>6731901.2199999997</v>
      </c>
      <c r="F32" s="68"/>
      <c r="G32" s="192"/>
      <c r="H32" s="175"/>
      <c r="I32" s="175"/>
      <c r="J32" s="175"/>
    </row>
    <row r="33" spans="2:23">
      <c r="B33" s="206" t="s">
        <v>4</v>
      </c>
      <c r="C33" s="177" t="s">
        <v>25</v>
      </c>
      <c r="D33" s="254">
        <v>13370273.460000001</v>
      </c>
      <c r="E33" s="221">
        <v>3320060.23</v>
      </c>
      <c r="F33" s="68"/>
      <c r="G33" s="193"/>
      <c r="H33" s="175"/>
      <c r="I33" s="175"/>
      <c r="J33" s="175"/>
    </row>
    <row r="34" spans="2:23">
      <c r="B34" s="206" t="s">
        <v>6</v>
      </c>
      <c r="C34" s="177" t="s">
        <v>26</v>
      </c>
      <c r="D34" s="254">
        <v>2238384.96</v>
      </c>
      <c r="E34" s="221">
        <v>2990152.49</v>
      </c>
      <c r="F34" s="68"/>
      <c r="G34" s="193"/>
      <c r="H34" s="175"/>
      <c r="I34" s="175"/>
      <c r="J34" s="175"/>
    </row>
    <row r="35" spans="2:23">
      <c r="B35" s="206" t="s">
        <v>8</v>
      </c>
      <c r="C35" s="177" t="s">
        <v>27</v>
      </c>
      <c r="D35" s="254">
        <v>425285.82</v>
      </c>
      <c r="E35" s="221">
        <v>356986.75</v>
      </c>
      <c r="F35" s="68"/>
      <c r="G35" s="193"/>
      <c r="H35" s="175"/>
      <c r="I35" s="175"/>
      <c r="J35" s="175"/>
    </row>
    <row r="36" spans="2:23">
      <c r="B36" s="206" t="s">
        <v>9</v>
      </c>
      <c r="C36" s="177" t="s">
        <v>28</v>
      </c>
      <c r="D36" s="254">
        <v>0</v>
      </c>
      <c r="E36" s="221">
        <v>0</v>
      </c>
      <c r="F36" s="68"/>
      <c r="G36" s="193"/>
      <c r="H36" s="175"/>
      <c r="I36" s="175"/>
      <c r="J36" s="175"/>
    </row>
    <row r="37" spans="2:23" ht="25">
      <c r="B37" s="206" t="s">
        <v>29</v>
      </c>
      <c r="C37" s="177" t="s">
        <v>30</v>
      </c>
      <c r="D37" s="254">
        <v>0</v>
      </c>
      <c r="E37" s="221">
        <v>0</v>
      </c>
      <c r="F37" s="68"/>
      <c r="G37" s="193"/>
      <c r="H37" s="175"/>
      <c r="I37" s="175"/>
      <c r="J37" s="175"/>
      <c r="T37" s="174"/>
    </row>
    <row r="38" spans="2:23">
      <c r="B38" s="206" t="s">
        <v>31</v>
      </c>
      <c r="C38" s="177" t="s">
        <v>32</v>
      </c>
      <c r="D38" s="254">
        <v>0</v>
      </c>
      <c r="E38" s="221">
        <v>0</v>
      </c>
      <c r="F38" s="68"/>
      <c r="G38" s="193"/>
      <c r="H38" s="175"/>
      <c r="I38" s="175"/>
      <c r="J38" s="175"/>
      <c r="T38" s="152"/>
    </row>
    <row r="39" spans="2:23">
      <c r="B39" s="207" t="s">
        <v>33</v>
      </c>
      <c r="C39" s="208" t="s">
        <v>34</v>
      </c>
      <c r="D39" s="255">
        <v>62723.830000008362</v>
      </c>
      <c r="E39" s="222">
        <v>64701.75</v>
      </c>
      <c r="F39" s="68"/>
      <c r="G39" s="193"/>
      <c r="H39" s="175"/>
      <c r="I39" s="175"/>
      <c r="J39" s="175"/>
      <c r="T39" s="68"/>
      <c r="V39" s="63"/>
      <c r="W39" s="63"/>
    </row>
    <row r="40" spans="2:23" ht="13.5" thickBot="1">
      <c r="B40" s="90" t="s">
        <v>35</v>
      </c>
      <c r="C40" s="91" t="s">
        <v>36</v>
      </c>
      <c r="D40" s="256">
        <v>2078155.8300000003</v>
      </c>
      <c r="E40" s="257">
        <v>1837280.26</v>
      </c>
      <c r="G40" s="69"/>
      <c r="H40" s="68"/>
    </row>
    <row r="41" spans="2:23" ht="13.5" thickBot="1">
      <c r="B41" s="92" t="s">
        <v>37</v>
      </c>
      <c r="C41" s="93" t="s">
        <v>38</v>
      </c>
      <c r="D41" s="258">
        <v>109981955.38</v>
      </c>
      <c r="E41" s="259">
        <v>104784462.10000001</v>
      </c>
      <c r="F41" s="71"/>
      <c r="G41" s="63"/>
    </row>
    <row r="42" spans="2:23" ht="13.5" customHeight="1">
      <c r="B42" s="86"/>
      <c r="C42" s="86"/>
      <c r="D42" s="87"/>
      <c r="E42" s="87"/>
      <c r="F42" s="71"/>
      <c r="G42" s="179"/>
    </row>
    <row r="43" spans="2:23" ht="13.5">
      <c r="B43" s="367" t="s">
        <v>60</v>
      </c>
      <c r="C43" s="368"/>
      <c r="D43" s="368"/>
      <c r="E43" s="368"/>
      <c r="G43" s="68"/>
    </row>
    <row r="44" spans="2:23" ht="19.5" customHeight="1" thickBot="1">
      <c r="B44" s="366" t="s">
        <v>118</v>
      </c>
      <c r="C44" s="369"/>
      <c r="D44" s="369"/>
      <c r="E44" s="369"/>
      <c r="G44" s="68"/>
    </row>
    <row r="45" spans="2:23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23" ht="13">
      <c r="B46" s="12" t="s">
        <v>18</v>
      </c>
      <c r="C46" s="27" t="s">
        <v>109</v>
      </c>
      <c r="D46" s="232"/>
      <c r="E46" s="129"/>
      <c r="G46" s="152"/>
    </row>
    <row r="47" spans="2:23">
      <c r="B47" s="146" t="s">
        <v>4</v>
      </c>
      <c r="C47" s="136" t="s">
        <v>40</v>
      </c>
      <c r="D47" s="260">
        <v>5218681.5176999997</v>
      </c>
      <c r="E47" s="261">
        <v>4530361.0052036941</v>
      </c>
      <c r="G47" s="152"/>
    </row>
    <row r="48" spans="2:23">
      <c r="B48" s="147" t="s">
        <v>6</v>
      </c>
      <c r="C48" s="145" t="s">
        <v>41</v>
      </c>
      <c r="D48" s="260">
        <v>4746812.6734999996</v>
      </c>
      <c r="E48" s="262">
        <v>4348687.5003999993</v>
      </c>
      <c r="G48" s="128"/>
      <c r="I48" s="128"/>
      <c r="J48" s="128"/>
    </row>
    <row r="49" spans="2:9" ht="13">
      <c r="B49" s="113" t="s">
        <v>23</v>
      </c>
      <c r="C49" s="116" t="s">
        <v>110</v>
      </c>
      <c r="D49" s="263"/>
      <c r="E49" s="223"/>
    </row>
    <row r="50" spans="2:9">
      <c r="B50" s="146" t="s">
        <v>4</v>
      </c>
      <c r="C50" s="136" t="s">
        <v>40</v>
      </c>
      <c r="D50" s="260">
        <v>22.760300000000001</v>
      </c>
      <c r="E50" s="264">
        <v>23.694700000000001</v>
      </c>
      <c r="G50" s="160"/>
    </row>
    <row r="51" spans="2:9">
      <c r="B51" s="146" t="s">
        <v>6</v>
      </c>
      <c r="C51" s="136" t="s">
        <v>111</v>
      </c>
      <c r="D51" s="260">
        <v>22.760300000000001</v>
      </c>
      <c r="E51" s="264">
        <v>23.692800000000002</v>
      </c>
      <c r="G51" s="134"/>
    </row>
    <row r="52" spans="2:9">
      <c r="B52" s="146" t="s">
        <v>8</v>
      </c>
      <c r="C52" s="136" t="s">
        <v>112</v>
      </c>
      <c r="D52" s="260">
        <v>23.169600000000003</v>
      </c>
      <c r="E52" s="264">
        <v>24.097799999999999</v>
      </c>
    </row>
    <row r="53" spans="2:9" ht="13" thickBot="1">
      <c r="B53" s="148" t="s">
        <v>9</v>
      </c>
      <c r="C53" s="149" t="s">
        <v>41</v>
      </c>
      <c r="D53" s="265">
        <v>23.169600000000003</v>
      </c>
      <c r="E53" s="266">
        <v>24.095700000000001</v>
      </c>
    </row>
    <row r="54" spans="2:9">
      <c r="B54" s="150"/>
      <c r="C54" s="151"/>
      <c r="D54" s="104"/>
      <c r="E54" s="104"/>
    </row>
    <row r="55" spans="2:9" ht="13.5">
      <c r="B55" s="367" t="s">
        <v>62</v>
      </c>
      <c r="C55" s="368"/>
      <c r="D55" s="368"/>
      <c r="E55" s="368"/>
    </row>
    <row r="56" spans="2:9" ht="15.75" customHeight="1" thickBot="1">
      <c r="B56" s="366" t="s">
        <v>113</v>
      </c>
      <c r="C56" s="369"/>
      <c r="D56" s="369"/>
      <c r="E56" s="369"/>
    </row>
    <row r="57" spans="2:9" ht="21.5" thickBot="1">
      <c r="B57" s="361" t="s">
        <v>42</v>
      </c>
      <c r="C57" s="362"/>
      <c r="D57" s="16" t="s">
        <v>119</v>
      </c>
      <c r="E57" s="17" t="s">
        <v>114</v>
      </c>
    </row>
    <row r="58" spans="2:9" ht="13">
      <c r="B58" s="18" t="s">
        <v>18</v>
      </c>
      <c r="C58" s="118" t="s">
        <v>43</v>
      </c>
      <c r="D58" s="119">
        <f>D59+D61+D69+D66</f>
        <v>105114722.09</v>
      </c>
      <c r="E58" s="28">
        <f>D58/E21</f>
        <v>1.0031518030763455</v>
      </c>
    </row>
    <row r="59" spans="2:9" ht="25">
      <c r="B59" s="147" t="s">
        <v>4</v>
      </c>
      <c r="C59" s="145" t="s">
        <v>44</v>
      </c>
      <c r="D59" s="74">
        <v>104095909.98</v>
      </c>
      <c r="E59" s="75">
        <f>D59/E21</f>
        <v>0.99342887193195784</v>
      </c>
    </row>
    <row r="60" spans="2:9" ht="25">
      <c r="B60" s="146" t="s">
        <v>6</v>
      </c>
      <c r="C60" s="136" t="s">
        <v>45</v>
      </c>
      <c r="D60" s="72">
        <v>0</v>
      </c>
      <c r="E60" s="73">
        <v>0</v>
      </c>
    </row>
    <row r="61" spans="2:9">
      <c r="B61" s="146" t="s">
        <v>8</v>
      </c>
      <c r="C61" s="136" t="s">
        <v>46</v>
      </c>
      <c r="D61" s="72">
        <v>0</v>
      </c>
      <c r="E61" s="73">
        <v>0</v>
      </c>
      <c r="G61" s="68"/>
      <c r="H61" s="68"/>
      <c r="I61" s="68"/>
    </row>
    <row r="62" spans="2:9">
      <c r="B62" s="146" t="s">
        <v>9</v>
      </c>
      <c r="C62" s="136" t="s">
        <v>47</v>
      </c>
      <c r="D62" s="72">
        <v>0</v>
      </c>
      <c r="E62" s="73">
        <v>0</v>
      </c>
      <c r="G62" s="68"/>
      <c r="H62" s="68"/>
      <c r="I62" s="68"/>
    </row>
    <row r="63" spans="2:9">
      <c r="B63" s="146" t="s">
        <v>29</v>
      </c>
      <c r="C63" s="136" t="s">
        <v>48</v>
      </c>
      <c r="D63" s="72">
        <v>0</v>
      </c>
      <c r="E63" s="73">
        <v>0</v>
      </c>
      <c r="G63" s="68"/>
      <c r="H63" s="68"/>
      <c r="I63" s="68"/>
    </row>
    <row r="64" spans="2:9">
      <c r="B64" s="147" t="s">
        <v>31</v>
      </c>
      <c r="C64" s="145" t="s">
        <v>49</v>
      </c>
      <c r="D64" s="74">
        <v>0</v>
      </c>
      <c r="E64" s="75">
        <v>0</v>
      </c>
      <c r="G64" s="68"/>
      <c r="H64" s="68"/>
      <c r="I64" s="68"/>
    </row>
    <row r="65" spans="2:9" ht="13.5" customHeight="1">
      <c r="B65" s="147" t="s">
        <v>33</v>
      </c>
      <c r="C65" s="145" t="s">
        <v>115</v>
      </c>
      <c r="D65" s="74">
        <v>0</v>
      </c>
      <c r="E65" s="75">
        <v>0</v>
      </c>
    </row>
    <row r="66" spans="2:9">
      <c r="B66" s="147" t="s">
        <v>50</v>
      </c>
      <c r="C66" s="145" t="s">
        <v>51</v>
      </c>
      <c r="D66" s="74">
        <v>0</v>
      </c>
      <c r="E66" s="75">
        <f>D66/E21</f>
        <v>0</v>
      </c>
      <c r="I66" s="68"/>
    </row>
    <row r="67" spans="2:9">
      <c r="B67" s="146" t="s">
        <v>52</v>
      </c>
      <c r="C67" s="136" t="s">
        <v>53</v>
      </c>
      <c r="D67" s="72">
        <v>0</v>
      </c>
      <c r="E67" s="73">
        <v>0</v>
      </c>
      <c r="I67" s="68"/>
    </row>
    <row r="68" spans="2:9">
      <c r="B68" s="146" t="s">
        <v>54</v>
      </c>
      <c r="C68" s="136" t="s">
        <v>55</v>
      </c>
      <c r="D68" s="72">
        <v>0</v>
      </c>
      <c r="E68" s="73">
        <v>0</v>
      </c>
      <c r="I68" s="68"/>
    </row>
    <row r="69" spans="2:9">
      <c r="B69" s="146" t="s">
        <v>56</v>
      </c>
      <c r="C69" s="136" t="s">
        <v>57</v>
      </c>
      <c r="D69" s="267">
        <v>1018812.11</v>
      </c>
      <c r="E69" s="73">
        <f>D69/E21</f>
        <v>9.7229311443876743E-3</v>
      </c>
      <c r="G69" s="68"/>
    </row>
    <row r="70" spans="2:9">
      <c r="B70" s="169" t="s">
        <v>58</v>
      </c>
      <c r="C70" s="168" t="s">
        <v>59</v>
      </c>
      <c r="D70" s="107">
        <v>0</v>
      </c>
      <c r="E70" s="108">
        <v>0</v>
      </c>
      <c r="G70" s="68"/>
    </row>
    <row r="71" spans="2:9" ht="13">
      <c r="B71" s="122" t="s">
        <v>23</v>
      </c>
      <c r="C71" s="10" t="s">
        <v>61</v>
      </c>
      <c r="D71" s="114">
        <f>E13</f>
        <v>3696.29</v>
      </c>
      <c r="E71" s="62">
        <f>D71/E21</f>
        <v>3.5275172730022536E-5</v>
      </c>
    </row>
    <row r="72" spans="2:9" ht="13">
      <c r="B72" s="123" t="s">
        <v>60</v>
      </c>
      <c r="C72" s="110" t="s">
        <v>63</v>
      </c>
      <c r="D72" s="111">
        <f>E14</f>
        <v>5358.82</v>
      </c>
      <c r="E72" s="112">
        <f>D72/E21</f>
        <v>5.1141360967104674E-5</v>
      </c>
    </row>
    <row r="73" spans="2:9" ht="13">
      <c r="B73" s="124" t="s">
        <v>62</v>
      </c>
      <c r="C73" s="21" t="s">
        <v>65</v>
      </c>
      <c r="D73" s="22">
        <f>E17</f>
        <v>339315.1</v>
      </c>
      <c r="E73" s="23">
        <f>D73/E21</f>
        <v>3.2382196100427369E-3</v>
      </c>
    </row>
    <row r="74" spans="2:9" ht="13">
      <c r="B74" s="122" t="s">
        <v>64</v>
      </c>
      <c r="C74" s="10" t="s">
        <v>66</v>
      </c>
      <c r="D74" s="114">
        <f>D58-D73+D72+D71</f>
        <v>104784462.10000001</v>
      </c>
      <c r="E74" s="62">
        <f>E58+E71+E72-E73</f>
        <v>0.99999999999999989</v>
      </c>
      <c r="G74" s="63"/>
      <c r="H74" s="63"/>
    </row>
    <row r="75" spans="2:9">
      <c r="B75" s="146" t="s">
        <v>4</v>
      </c>
      <c r="C75" s="136" t="s">
        <v>67</v>
      </c>
      <c r="D75" s="72">
        <f>D74</f>
        <v>104784462.10000001</v>
      </c>
      <c r="E75" s="73">
        <f>E74</f>
        <v>0.99999999999999989</v>
      </c>
      <c r="G75" s="63"/>
    </row>
    <row r="76" spans="2:9">
      <c r="B76" s="146" t="s">
        <v>6</v>
      </c>
      <c r="C76" s="136" t="s">
        <v>116</v>
      </c>
      <c r="D76" s="72">
        <v>0</v>
      </c>
      <c r="E76" s="73">
        <v>0</v>
      </c>
    </row>
    <row r="77" spans="2:9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9">
      <c r="B78" s="1"/>
      <c r="C78" s="1"/>
      <c r="D78" s="2"/>
      <c r="E78" s="2"/>
    </row>
    <row r="79" spans="2:9">
      <c r="B79" s="1"/>
      <c r="C79" s="1"/>
      <c r="D79" s="2"/>
      <c r="E79" s="2"/>
    </row>
    <row r="80" spans="2:9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15.269531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23681562.309999999</v>
      </c>
      <c r="E11" s="269">
        <f>SUM(E12:E14)</f>
        <v>25956732.529999997</v>
      </c>
      <c r="H11" s="68"/>
    </row>
    <row r="12" spans="2:12">
      <c r="B12" s="135" t="s">
        <v>4</v>
      </c>
      <c r="C12" s="172" t="s">
        <v>5</v>
      </c>
      <c r="D12" s="270">
        <v>23658314.84</v>
      </c>
      <c r="E12" s="271">
        <v>25952287.59</v>
      </c>
      <c r="G12" s="68"/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154.65</v>
      </c>
      <c r="H13" s="68"/>
    </row>
    <row r="14" spans="2:12">
      <c r="B14" s="135" t="s">
        <v>8</v>
      </c>
      <c r="C14" s="172" t="s">
        <v>10</v>
      </c>
      <c r="D14" s="272">
        <v>23247.47</v>
      </c>
      <c r="E14" s="273">
        <f>E15</f>
        <v>4290.29</v>
      </c>
      <c r="H14" s="68"/>
    </row>
    <row r="15" spans="2:12">
      <c r="B15" s="135" t="s">
        <v>103</v>
      </c>
      <c r="C15" s="172" t="s">
        <v>11</v>
      </c>
      <c r="D15" s="272">
        <v>23247.47</v>
      </c>
      <c r="E15" s="273">
        <v>4290.29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44903.54</v>
      </c>
      <c r="E17" s="277">
        <f>E18</f>
        <v>50582.31</v>
      </c>
    </row>
    <row r="18" spans="2:11">
      <c r="B18" s="135" t="s">
        <v>4</v>
      </c>
      <c r="C18" s="172" t="s">
        <v>11</v>
      </c>
      <c r="D18" s="274">
        <v>44903.54</v>
      </c>
      <c r="E18" s="275">
        <v>50582.31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23636658.77</v>
      </c>
      <c r="E21" s="281">
        <f>E11-E17</f>
        <v>25906150.219999999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1"/>
      <c r="G22" s="68"/>
    </row>
    <row r="23" spans="2:11" ht="15.5">
      <c r="B23" s="367"/>
      <c r="C23" s="375"/>
      <c r="D23" s="375"/>
      <c r="E23" s="375"/>
      <c r="G23" s="68"/>
    </row>
    <row r="24" spans="2:11" ht="18" customHeight="1" thickBot="1">
      <c r="B24" s="366" t="s">
        <v>102</v>
      </c>
      <c r="C24" s="376"/>
      <c r="D24" s="376"/>
      <c r="E24" s="376"/>
      <c r="K24" s="134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18780172</v>
      </c>
      <c r="E26" s="283">
        <v>23636658.77</v>
      </c>
      <c r="G26" s="69"/>
    </row>
    <row r="27" spans="2:11" ht="13">
      <c r="B27" s="8" t="s">
        <v>17</v>
      </c>
      <c r="C27" s="9" t="s">
        <v>108</v>
      </c>
      <c r="D27" s="284">
        <v>-1042137.6300000001</v>
      </c>
      <c r="E27" s="219">
        <v>-405484.12000000005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1296370.5999999999</v>
      </c>
      <c r="E28" s="220">
        <v>1084368.55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1089859.71</v>
      </c>
      <c r="E29" s="221">
        <v>1084368.55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206510.88999999998</v>
      </c>
      <c r="E31" s="221">
        <v>0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2338508.23</v>
      </c>
      <c r="E32" s="220">
        <v>1489852.6700000002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2042462.74</v>
      </c>
      <c r="E33" s="221">
        <v>1174305.92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63523.47</v>
      </c>
      <c r="E34" s="221">
        <v>64052.23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219876.99</v>
      </c>
      <c r="E35" s="221">
        <v>223231.06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12645.03</v>
      </c>
      <c r="E39" s="222">
        <v>28263.46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3836912.9300000006</v>
      </c>
      <c r="E40" s="288">
        <v>2674975.5699999998</v>
      </c>
      <c r="G40" s="69"/>
    </row>
    <row r="41" spans="2:10" ht="13.5" thickBot="1">
      <c r="B41" s="92" t="s">
        <v>37</v>
      </c>
      <c r="C41" s="93" t="s">
        <v>38</v>
      </c>
      <c r="D41" s="289">
        <v>21574947.300000001</v>
      </c>
      <c r="E41" s="281">
        <v>25906150.219999999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1525671.4672999999</v>
      </c>
      <c r="E47" s="310">
        <v>1459683.7380349531</v>
      </c>
      <c r="G47" s="152"/>
    </row>
    <row r="48" spans="2:10">
      <c r="B48" s="147" t="s">
        <v>6</v>
      </c>
      <c r="C48" s="145" t="s">
        <v>41</v>
      </c>
      <c r="D48" s="210">
        <v>1448254.2362000002</v>
      </c>
      <c r="E48" s="310">
        <v>1435095.7882999999</v>
      </c>
      <c r="G48" s="154"/>
      <c r="I48" s="154"/>
      <c r="J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12.3094</v>
      </c>
      <c r="E50" s="291">
        <v>16.193000000000001</v>
      </c>
      <c r="G50" s="160"/>
    </row>
    <row r="51" spans="2:7">
      <c r="B51" s="146" t="s">
        <v>6</v>
      </c>
      <c r="C51" s="136" t="s">
        <v>111</v>
      </c>
      <c r="D51" s="210">
        <v>12.3094</v>
      </c>
      <c r="E51" s="314">
        <v>15.3574</v>
      </c>
      <c r="G51" s="134"/>
    </row>
    <row r="52" spans="2:7" ht="12.75" customHeight="1">
      <c r="B52" s="146" t="s">
        <v>8</v>
      </c>
      <c r="C52" s="136" t="s">
        <v>112</v>
      </c>
      <c r="D52" s="210">
        <v>14.8972</v>
      </c>
      <c r="E52" s="314">
        <v>18.103999999999999</v>
      </c>
    </row>
    <row r="53" spans="2:7" ht="13" thickBot="1">
      <c r="B53" s="148" t="s">
        <v>9</v>
      </c>
      <c r="C53" s="149" t="s">
        <v>41</v>
      </c>
      <c r="D53" s="209">
        <v>14.897200000000002</v>
      </c>
      <c r="E53" s="292">
        <v>18.0519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5.75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25952287.59</v>
      </c>
      <c r="E58" s="28">
        <f>D58/E21</f>
        <v>1.0017809427339914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25902940.079999998</v>
      </c>
      <c r="E64" s="75">
        <f>D64/E21</f>
        <v>0.99987608579535214</v>
      </c>
      <c r="G64" s="68"/>
    </row>
    <row r="65" spans="2:7">
      <c r="B65" s="201" t="s">
        <v>33</v>
      </c>
      <c r="C65" s="145" t="s">
        <v>115</v>
      </c>
      <c r="D65" s="74">
        <v>0</v>
      </c>
      <c r="E65" s="75">
        <v>0</v>
      </c>
    </row>
    <row r="66" spans="2:7">
      <c r="B66" s="201" t="s">
        <v>50</v>
      </c>
      <c r="C66" s="145" t="s">
        <v>51</v>
      </c>
      <c r="D66" s="74">
        <v>0</v>
      </c>
      <c r="E66" s="75">
        <v>0</v>
      </c>
    </row>
    <row r="67" spans="2:7">
      <c r="B67" s="202" t="s">
        <v>52</v>
      </c>
      <c r="C67" s="136" t="s">
        <v>53</v>
      </c>
      <c r="D67" s="72">
        <v>0</v>
      </c>
      <c r="E67" s="73">
        <v>0</v>
      </c>
      <c r="G67" s="68"/>
    </row>
    <row r="68" spans="2:7">
      <c r="B68" s="202" t="s">
        <v>54</v>
      </c>
      <c r="C68" s="136" t="s">
        <v>55</v>
      </c>
      <c r="D68" s="72">
        <v>0</v>
      </c>
      <c r="E68" s="73">
        <v>0</v>
      </c>
    </row>
    <row r="69" spans="2:7">
      <c r="B69" s="202" t="s">
        <v>56</v>
      </c>
      <c r="C69" s="136" t="s">
        <v>57</v>
      </c>
      <c r="D69" s="293">
        <v>49347.51</v>
      </c>
      <c r="E69" s="73">
        <f>D69/E21</f>
        <v>1.9048569386393376E-3</v>
      </c>
    </row>
    <row r="70" spans="2:7">
      <c r="B70" s="203" t="s">
        <v>58</v>
      </c>
      <c r="C70" s="168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154.65</v>
      </c>
      <c r="E71" s="62">
        <f>D71/E21</f>
        <v>5.9696249225254442E-6</v>
      </c>
    </row>
    <row r="72" spans="2:7" ht="13">
      <c r="B72" s="109" t="s">
        <v>60</v>
      </c>
      <c r="C72" s="110" t="s">
        <v>63</v>
      </c>
      <c r="D72" s="111">
        <f>E14</f>
        <v>4290.29</v>
      </c>
      <c r="E72" s="112">
        <f>D72/E21</f>
        <v>1.6560893701171475E-4</v>
      </c>
    </row>
    <row r="73" spans="2:7" ht="13">
      <c r="B73" s="20" t="s">
        <v>62</v>
      </c>
      <c r="C73" s="21" t="s">
        <v>65</v>
      </c>
      <c r="D73" s="22">
        <f>E17</f>
        <v>50582.31</v>
      </c>
      <c r="E73" s="23">
        <f>D73/E21</f>
        <v>1.95252129592569E-3</v>
      </c>
    </row>
    <row r="74" spans="2:7" ht="13">
      <c r="B74" s="113" t="s">
        <v>64</v>
      </c>
      <c r="C74" s="10" t="s">
        <v>66</v>
      </c>
      <c r="D74" s="114">
        <f>D58+D71+D72-D73</f>
        <v>25906150.219999999</v>
      </c>
      <c r="E74" s="62">
        <f>E58+E71+E72-E73</f>
        <v>1</v>
      </c>
    </row>
    <row r="75" spans="2:7">
      <c r="B75" s="202" t="s">
        <v>4</v>
      </c>
      <c r="C75" s="136" t="s">
        <v>67</v>
      </c>
      <c r="D75" s="72">
        <f>D74</f>
        <v>25906150.219999999</v>
      </c>
      <c r="E75" s="73">
        <f>E74</f>
        <v>1</v>
      </c>
    </row>
    <row r="76" spans="2:7">
      <c r="B76" s="202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L81"/>
  <sheetViews>
    <sheetView zoomScale="78" zoomScaleNormal="78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7.816406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.25" customHeight="1">
      <c r="B6" s="365" t="s">
        <v>98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 customHeight="1">
      <c r="B8" s="367" t="s">
        <v>18</v>
      </c>
      <c r="C8" s="377"/>
      <c r="D8" s="377"/>
      <c r="E8" s="377"/>
    </row>
    <row r="9" spans="2:12" ht="16.5" customHeight="1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719664.29</v>
      </c>
      <c r="E11" s="269">
        <f>SUM(E12:E14)</f>
        <v>791818.5199999999</v>
      </c>
    </row>
    <row r="12" spans="2:12">
      <c r="B12" s="135" t="s">
        <v>4</v>
      </c>
      <c r="C12" s="172" t="s">
        <v>5</v>
      </c>
      <c r="D12" s="270">
        <v>718753.74</v>
      </c>
      <c r="E12" s="271">
        <v>791409.78999999992</v>
      </c>
      <c r="G12" s="68"/>
    </row>
    <row r="13" spans="2:12">
      <c r="B13" s="135" t="s">
        <v>6</v>
      </c>
      <c r="C13" s="172" t="s">
        <v>7</v>
      </c>
      <c r="D13" s="272">
        <v>0</v>
      </c>
      <c r="E13" s="273">
        <v>27.6</v>
      </c>
      <c r="G13" s="68"/>
    </row>
    <row r="14" spans="2:12">
      <c r="B14" s="135" t="s">
        <v>8</v>
      </c>
      <c r="C14" s="172" t="s">
        <v>10</v>
      </c>
      <c r="D14" s="272">
        <v>910.55</v>
      </c>
      <c r="E14" s="273">
        <f>E15</f>
        <v>381.13</v>
      </c>
      <c r="G14" s="68"/>
    </row>
    <row r="15" spans="2:12">
      <c r="B15" s="135" t="s">
        <v>103</v>
      </c>
      <c r="C15" s="172" t="s">
        <v>11</v>
      </c>
      <c r="D15" s="272">
        <v>910.55</v>
      </c>
      <c r="E15" s="273">
        <v>381.13</v>
      </c>
      <c r="G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G16" s="68"/>
    </row>
    <row r="17" spans="2:11" ht="13">
      <c r="B17" s="8" t="s">
        <v>13</v>
      </c>
      <c r="C17" s="157" t="s">
        <v>65</v>
      </c>
      <c r="D17" s="276">
        <v>1345.71</v>
      </c>
      <c r="E17" s="277">
        <f>E18</f>
        <v>1442.34</v>
      </c>
      <c r="G17" s="68"/>
    </row>
    <row r="18" spans="2:11">
      <c r="B18" s="135" t="s">
        <v>4</v>
      </c>
      <c r="C18" s="172" t="s">
        <v>11</v>
      </c>
      <c r="D18" s="274">
        <v>1345.71</v>
      </c>
      <c r="E18" s="275">
        <v>1442.34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customHeight="1" thickBot="1">
      <c r="B21" s="373" t="s">
        <v>107</v>
      </c>
      <c r="C21" s="374"/>
      <c r="D21" s="280">
        <v>718318.58000000007</v>
      </c>
      <c r="E21" s="281">
        <f>E11-E17</f>
        <v>790376.17999999993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0"/>
      <c r="G22" s="68"/>
    </row>
    <row r="23" spans="2:11" ht="13.5" customHeight="1">
      <c r="B23" s="367" t="s">
        <v>101</v>
      </c>
      <c r="C23" s="375"/>
      <c r="D23" s="375"/>
      <c r="E23" s="375"/>
      <c r="G23" s="68"/>
    </row>
    <row r="24" spans="2:11" ht="18" customHeight="1" thickBot="1">
      <c r="B24" s="366" t="s">
        <v>102</v>
      </c>
      <c r="C24" s="376"/>
      <c r="D24" s="376"/>
      <c r="E24" s="376"/>
      <c r="K24" s="134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624712.09</v>
      </c>
      <c r="E26" s="283">
        <v>718318.58000000007</v>
      </c>
      <c r="G26" s="69"/>
    </row>
    <row r="27" spans="2:11" ht="13">
      <c r="B27" s="8" t="s">
        <v>17</v>
      </c>
      <c r="C27" s="9" t="s">
        <v>108</v>
      </c>
      <c r="D27" s="284">
        <v>53067.95</v>
      </c>
      <c r="E27" s="219">
        <v>5924.07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71003.64</v>
      </c>
      <c r="E28" s="220">
        <v>48582.16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71003.64</v>
      </c>
      <c r="E29" s="221">
        <v>48582.16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17935.690000000002</v>
      </c>
      <c r="E32" s="220">
        <v>42658.090000000004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12947.17</v>
      </c>
      <c r="E33" s="221">
        <v>24878.75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0</v>
      </c>
      <c r="E34" s="221">
        <v>2385.4500000000003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4698.1900000000005</v>
      </c>
      <c r="E35" s="221">
        <v>4193.08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290.33</v>
      </c>
      <c r="E39" s="222">
        <v>11200.81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80439.490000000005</v>
      </c>
      <c r="E40" s="288">
        <v>66133.53</v>
      </c>
      <c r="G40" s="69"/>
    </row>
    <row r="41" spans="2:10" ht="13.5" thickBot="1">
      <c r="B41" s="92" t="s">
        <v>37</v>
      </c>
      <c r="C41" s="93" t="s">
        <v>38</v>
      </c>
      <c r="D41" s="289">
        <v>758219.52999999991</v>
      </c>
      <c r="E41" s="281">
        <v>790376.17999999993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 customHeight="1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51069.531000000003</v>
      </c>
      <c r="E47" s="200">
        <v>49852.07717398848</v>
      </c>
      <c r="G47" s="152"/>
    </row>
    <row r="48" spans="2:10">
      <c r="B48" s="147" t="s">
        <v>6</v>
      </c>
      <c r="C48" s="145" t="s">
        <v>41</v>
      </c>
      <c r="D48" s="210">
        <v>55102.5072</v>
      </c>
      <c r="E48" s="310">
        <v>50237.852400000003</v>
      </c>
      <c r="G48" s="154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12.2326</v>
      </c>
      <c r="E50" s="200">
        <v>14.409000000000001</v>
      </c>
      <c r="G50" s="160"/>
    </row>
    <row r="51" spans="2:7">
      <c r="B51" s="146" t="s">
        <v>6</v>
      </c>
      <c r="C51" s="136" t="s">
        <v>111</v>
      </c>
      <c r="D51" s="210">
        <v>12.2286</v>
      </c>
      <c r="E51" s="200">
        <v>13.954600000000001</v>
      </c>
      <c r="G51" s="134"/>
    </row>
    <row r="52" spans="2:7" ht="12.75" customHeight="1">
      <c r="B52" s="146" t="s">
        <v>8</v>
      </c>
      <c r="C52" s="136" t="s">
        <v>112</v>
      </c>
      <c r="D52" s="210">
        <v>13.97</v>
      </c>
      <c r="E52" s="200">
        <v>15.768500000000001</v>
      </c>
    </row>
    <row r="53" spans="2:7" ht="13" thickBot="1">
      <c r="B53" s="148" t="s">
        <v>9</v>
      </c>
      <c r="C53" s="149" t="s">
        <v>41</v>
      </c>
      <c r="D53" s="209">
        <v>13.760200000000001</v>
      </c>
      <c r="E53" s="292">
        <v>15.732700000000001</v>
      </c>
    </row>
    <row r="54" spans="2:7">
      <c r="B54" s="150"/>
      <c r="C54" s="151"/>
      <c r="D54" s="104"/>
      <c r="E54" s="104"/>
    </row>
    <row r="55" spans="2:7" ht="13.5" customHeight="1">
      <c r="B55" s="367" t="s">
        <v>62</v>
      </c>
      <c r="C55" s="368"/>
      <c r="D55" s="368"/>
      <c r="E55" s="368"/>
    </row>
    <row r="56" spans="2:7" ht="15.75" customHeight="1" thickBot="1">
      <c r="B56" s="366" t="s">
        <v>113</v>
      </c>
      <c r="C56" s="369"/>
      <c r="D56" s="369"/>
      <c r="E56" s="369"/>
    </row>
    <row r="57" spans="2:7" ht="23.25" customHeight="1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791409.78999999992</v>
      </c>
      <c r="E58" s="28">
        <f>D58/E21</f>
        <v>1.0013077443705349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778169.19</v>
      </c>
      <c r="E64" s="75">
        <f>D64/E21</f>
        <v>0.98455546825816542</v>
      </c>
      <c r="G64" s="68"/>
    </row>
    <row r="65" spans="2:7">
      <c r="B65" s="201" t="s">
        <v>33</v>
      </c>
      <c r="C65" s="145" t="s">
        <v>115</v>
      </c>
      <c r="D65" s="74">
        <v>0</v>
      </c>
      <c r="E65" s="75">
        <v>0</v>
      </c>
    </row>
    <row r="66" spans="2:7">
      <c r="B66" s="201" t="s">
        <v>50</v>
      </c>
      <c r="C66" s="145" t="s">
        <v>51</v>
      </c>
      <c r="D66" s="74">
        <v>0</v>
      </c>
      <c r="E66" s="75">
        <v>0</v>
      </c>
      <c r="G66" s="68"/>
    </row>
    <row r="67" spans="2:7">
      <c r="B67" s="202" t="s">
        <v>52</v>
      </c>
      <c r="C67" s="136" t="s">
        <v>53</v>
      </c>
      <c r="D67" s="72">
        <v>0</v>
      </c>
      <c r="E67" s="73">
        <v>0</v>
      </c>
      <c r="G67" s="68"/>
    </row>
    <row r="68" spans="2:7">
      <c r="B68" s="202" t="s">
        <v>54</v>
      </c>
      <c r="C68" s="136" t="s">
        <v>55</v>
      </c>
      <c r="D68" s="72">
        <v>0</v>
      </c>
      <c r="E68" s="73">
        <v>0</v>
      </c>
    </row>
    <row r="69" spans="2:7">
      <c r="B69" s="202" t="s">
        <v>56</v>
      </c>
      <c r="C69" s="136" t="s">
        <v>57</v>
      </c>
      <c r="D69" s="293">
        <v>13240.6</v>
      </c>
      <c r="E69" s="73">
        <f>D69/E21</f>
        <v>1.6752276112369683E-2</v>
      </c>
    </row>
    <row r="70" spans="2:7">
      <c r="B70" s="203" t="s">
        <v>58</v>
      </c>
      <c r="C70" s="168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27.6</v>
      </c>
      <c r="E71" s="62">
        <f>D71/E21</f>
        <v>3.4920080713970912E-5</v>
      </c>
    </row>
    <row r="72" spans="2:7" ht="13">
      <c r="B72" s="109" t="s">
        <v>60</v>
      </c>
      <c r="C72" s="110" t="s">
        <v>63</v>
      </c>
      <c r="D72" s="111">
        <f>E14</f>
        <v>381.13</v>
      </c>
      <c r="E72" s="112">
        <f>D72/E21</f>
        <v>4.8221341893172948E-4</v>
      </c>
    </row>
    <row r="73" spans="2:7" ht="13">
      <c r="B73" s="20" t="s">
        <v>62</v>
      </c>
      <c r="C73" s="21" t="s">
        <v>65</v>
      </c>
      <c r="D73" s="22">
        <f>E17</f>
        <v>1442.34</v>
      </c>
      <c r="E73" s="23">
        <f>D73/E21</f>
        <v>1.8248778701807538E-3</v>
      </c>
    </row>
    <row r="74" spans="2:7" ht="13">
      <c r="B74" s="113" t="s">
        <v>64</v>
      </c>
      <c r="C74" s="10" t="s">
        <v>66</v>
      </c>
      <c r="D74" s="114">
        <f>D58+D71+D72-D73</f>
        <v>790376.17999999993</v>
      </c>
      <c r="E74" s="62">
        <f>E58+E71+E72-E73</f>
        <v>0.99999999999999989</v>
      </c>
    </row>
    <row r="75" spans="2:7">
      <c r="B75" s="202" t="s">
        <v>4</v>
      </c>
      <c r="C75" s="136" t="s">
        <v>67</v>
      </c>
      <c r="D75" s="72">
        <f>D74</f>
        <v>790376.17999999993</v>
      </c>
      <c r="E75" s="73">
        <f>E74</f>
        <v>0.99999999999999989</v>
      </c>
    </row>
    <row r="76" spans="2:7">
      <c r="B76" s="202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4" width="17.81640625" style="78" customWidth="1"/>
    <col min="5" max="5" width="17.1796875" style="78" customWidth="1"/>
    <col min="6" max="6" width="7.453125" customWidth="1"/>
    <col min="7" max="7" width="17.26953125" customWidth="1"/>
    <col min="8" max="8" width="20.1796875" customWidth="1"/>
    <col min="9" max="9" width="12.81640625" customWidth="1"/>
    <col min="10" max="10" width="13.54296875" customWidth="1"/>
    <col min="11" max="11" width="15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99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1403288.3</v>
      </c>
      <c r="E11" s="269">
        <f>SUM(E12:E14)</f>
        <v>1439276.42</v>
      </c>
      <c r="H11" s="68"/>
    </row>
    <row r="12" spans="2:12">
      <c r="B12" s="135" t="s">
        <v>4</v>
      </c>
      <c r="C12" s="172" t="s">
        <v>5</v>
      </c>
      <c r="D12" s="270">
        <v>1401988.98</v>
      </c>
      <c r="E12" s="271">
        <v>1438152.54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132.66999999999999</v>
      </c>
      <c r="H13" s="68"/>
    </row>
    <row r="14" spans="2:12">
      <c r="B14" s="135" t="s">
        <v>8</v>
      </c>
      <c r="C14" s="172" t="s">
        <v>10</v>
      </c>
      <c r="D14" s="272">
        <v>1299.32</v>
      </c>
      <c r="E14" s="273">
        <f>E15</f>
        <v>991.21</v>
      </c>
      <c r="H14" s="68"/>
    </row>
    <row r="15" spans="2:12">
      <c r="B15" s="135" t="s">
        <v>103</v>
      </c>
      <c r="C15" s="172" t="s">
        <v>11</v>
      </c>
      <c r="D15" s="272">
        <v>1299.32</v>
      </c>
      <c r="E15" s="273">
        <v>991.21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1159.08</v>
      </c>
      <c r="E17" s="277">
        <f>E18</f>
        <v>1162.79</v>
      </c>
    </row>
    <row r="18" spans="2:11">
      <c r="B18" s="135" t="s">
        <v>4</v>
      </c>
      <c r="C18" s="172" t="s">
        <v>11</v>
      </c>
      <c r="D18" s="274">
        <v>1159.08</v>
      </c>
      <c r="E18" s="275">
        <v>1162.79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1402129.22</v>
      </c>
      <c r="E21" s="281">
        <f>E11-E17</f>
        <v>1438113.63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0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8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K25" s="134"/>
    </row>
    <row r="26" spans="2:11" ht="13">
      <c r="B26" s="88" t="s">
        <v>15</v>
      </c>
      <c r="C26" s="89" t="s">
        <v>16</v>
      </c>
      <c r="D26" s="282">
        <v>1284406.1400000001</v>
      </c>
      <c r="E26" s="283">
        <v>1402129.22</v>
      </c>
      <c r="G26" s="69"/>
    </row>
    <row r="27" spans="2:11" ht="13">
      <c r="B27" s="8" t="s">
        <v>17</v>
      </c>
      <c r="C27" s="9" t="s">
        <v>108</v>
      </c>
      <c r="D27" s="284">
        <v>24276.199999999997</v>
      </c>
      <c r="E27" s="219">
        <v>23019.260000000002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83769.2</v>
      </c>
      <c r="E28" s="220">
        <v>78606.41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83725.48</v>
      </c>
      <c r="E29" s="221">
        <v>78606.41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43.720000000000027</v>
      </c>
      <c r="E31" s="221">
        <v>0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59493</v>
      </c>
      <c r="E32" s="220">
        <v>55587.15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51950.080000000002</v>
      </c>
      <c r="E33" s="221">
        <v>49082.68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7542.85</v>
      </c>
      <c r="E35" s="221">
        <v>6493.83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7.0000000000000007E-2</v>
      </c>
      <c r="E39" s="222">
        <v>10.64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28197.95</v>
      </c>
      <c r="E40" s="288">
        <v>12965.15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1336880.29</v>
      </c>
      <c r="E41" s="281">
        <v>1438113.63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5.75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122208.2475</v>
      </c>
      <c r="E47" s="310">
        <v>124389.35247203271</v>
      </c>
      <c r="G47" s="68"/>
    </row>
    <row r="48" spans="2:10">
      <c r="B48" s="115" t="s">
        <v>6</v>
      </c>
      <c r="C48" s="11" t="s">
        <v>41</v>
      </c>
      <c r="D48" s="210">
        <v>124482.21580000001</v>
      </c>
      <c r="E48" s="310">
        <v>126420.5068</v>
      </c>
      <c r="G48" s="154"/>
      <c r="I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10.51</v>
      </c>
      <c r="E50" s="291">
        <v>11.2721</v>
      </c>
      <c r="G50" s="134"/>
    </row>
    <row r="51" spans="2:7">
      <c r="B51" s="95" t="s">
        <v>6</v>
      </c>
      <c r="C51" s="5" t="s">
        <v>111</v>
      </c>
      <c r="D51" s="210">
        <v>10.5078</v>
      </c>
      <c r="E51" s="314">
        <v>11.160600000000001</v>
      </c>
      <c r="G51" s="134"/>
    </row>
    <row r="52" spans="2:7" ht="12" customHeight="1">
      <c r="B52" s="95" t="s">
        <v>8</v>
      </c>
      <c r="C52" s="5" t="s">
        <v>112</v>
      </c>
      <c r="D52" s="210">
        <v>10.8851</v>
      </c>
      <c r="E52" s="314">
        <v>11.4115</v>
      </c>
    </row>
    <row r="53" spans="2:7" ht="13" thickBot="1">
      <c r="B53" s="96" t="s">
        <v>9</v>
      </c>
      <c r="C53" s="15" t="s">
        <v>41</v>
      </c>
      <c r="D53" s="209">
        <v>10.739500000000001</v>
      </c>
      <c r="E53" s="296">
        <v>11.3756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1438152.54</v>
      </c>
      <c r="E58" s="28">
        <f>D58/E21</f>
        <v>1.0000270562764919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1386824.72</v>
      </c>
      <c r="E64" s="75">
        <f>D64/E21</f>
        <v>0.96433598226866124</v>
      </c>
      <c r="G64" s="68"/>
    </row>
    <row r="65" spans="2:7">
      <c r="B65" s="19" t="s">
        <v>33</v>
      </c>
      <c r="C65" s="11" t="s">
        <v>115</v>
      </c>
      <c r="D65" s="74">
        <v>0</v>
      </c>
      <c r="E65" s="75">
        <v>0</v>
      </c>
    </row>
    <row r="66" spans="2:7">
      <c r="B66" s="19" t="s">
        <v>50</v>
      </c>
      <c r="C66" s="11" t="s">
        <v>51</v>
      </c>
      <c r="D66" s="74">
        <v>0</v>
      </c>
      <c r="E66" s="75">
        <v>0</v>
      </c>
    </row>
    <row r="67" spans="2:7">
      <c r="B67" s="13" t="s">
        <v>52</v>
      </c>
      <c r="C67" s="5" t="s">
        <v>53</v>
      </c>
      <c r="D67" s="72">
        <v>0</v>
      </c>
      <c r="E67" s="73">
        <v>0</v>
      </c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293">
        <v>51327.82</v>
      </c>
      <c r="E69" s="73">
        <f>D69/E21</f>
        <v>3.5691074007830663E-2</v>
      </c>
    </row>
    <row r="70" spans="2:7">
      <c r="B70" s="105" t="s">
        <v>58</v>
      </c>
      <c r="C70" s="106" t="s">
        <v>59</v>
      </c>
      <c r="D70" s="171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132.66999999999999</v>
      </c>
      <c r="E71" s="62">
        <f>D71/E21</f>
        <v>9.2252793682234976E-5</v>
      </c>
    </row>
    <row r="72" spans="2:7" ht="13">
      <c r="B72" s="109" t="s">
        <v>60</v>
      </c>
      <c r="C72" s="110" t="s">
        <v>63</v>
      </c>
      <c r="D72" s="111">
        <f>E14</f>
        <v>991.21</v>
      </c>
      <c r="E72" s="112">
        <f>D72/E21</f>
        <v>6.8924317197383087E-4</v>
      </c>
    </row>
    <row r="73" spans="2:7" ht="13">
      <c r="B73" s="20" t="s">
        <v>62</v>
      </c>
      <c r="C73" s="21" t="s">
        <v>65</v>
      </c>
      <c r="D73" s="22">
        <f>E17</f>
        <v>1162.79</v>
      </c>
      <c r="E73" s="23">
        <f>D73/E21</f>
        <v>8.0855224214793097E-4</v>
      </c>
    </row>
    <row r="74" spans="2:7" ht="13">
      <c r="B74" s="113" t="s">
        <v>64</v>
      </c>
      <c r="C74" s="10" t="s">
        <v>66</v>
      </c>
      <c r="D74" s="114">
        <f>D58+D71+D72-D73</f>
        <v>1438113.63</v>
      </c>
      <c r="E74" s="62">
        <f>E58+E71+E72-E73</f>
        <v>1</v>
      </c>
    </row>
    <row r="75" spans="2:7">
      <c r="B75" s="13" t="s">
        <v>4</v>
      </c>
      <c r="C75" s="5" t="s">
        <v>67</v>
      </c>
      <c r="D75" s="72">
        <f>D74</f>
        <v>1438113.63</v>
      </c>
      <c r="E75" s="73">
        <f>E74</f>
        <v>1</v>
      </c>
      <c r="G75" s="63"/>
    </row>
    <row r="76" spans="2:7">
      <c r="B76" s="13" t="s">
        <v>6</v>
      </c>
      <c r="C76" s="5" t="s">
        <v>116</v>
      </c>
      <c r="D76" s="72">
        <v>0</v>
      </c>
      <c r="E76" s="73">
        <v>0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>
    <pageSetUpPr fitToPage="1"/>
  </sheetPr>
  <dimension ref="A1:Q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3.1796875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120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900208.65</v>
      </c>
      <c r="E11" s="269">
        <f>SUM(E12:F14)</f>
        <v>876854.29999999993</v>
      </c>
      <c r="H11" s="68"/>
    </row>
    <row r="12" spans="2:12">
      <c r="B12" s="135" t="s">
        <v>4</v>
      </c>
      <c r="C12" s="172" t="s">
        <v>5</v>
      </c>
      <c r="D12" s="270">
        <v>819516.29</v>
      </c>
      <c r="E12" s="271">
        <v>843461.71</v>
      </c>
      <c r="H12" s="68"/>
    </row>
    <row r="13" spans="2:12">
      <c r="B13" s="135" t="s">
        <v>6</v>
      </c>
      <c r="C13" s="172" t="s">
        <v>7</v>
      </c>
      <c r="D13" s="272">
        <v>80249.33</v>
      </c>
      <c r="E13" s="273">
        <v>32902.89</v>
      </c>
      <c r="H13" s="68"/>
    </row>
    <row r="14" spans="2:12">
      <c r="B14" s="135" t="s">
        <v>8</v>
      </c>
      <c r="C14" s="172" t="s">
        <v>10</v>
      </c>
      <c r="D14" s="272">
        <v>443.03000000000003</v>
      </c>
      <c r="E14" s="273">
        <f>E15</f>
        <v>489.7</v>
      </c>
      <c r="H14" s="68"/>
    </row>
    <row r="15" spans="2:12">
      <c r="B15" s="135" t="s">
        <v>103</v>
      </c>
      <c r="C15" s="172" t="s">
        <v>11</v>
      </c>
      <c r="D15" s="272">
        <v>443.03000000000003</v>
      </c>
      <c r="E15" s="273">
        <v>489.7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7" ht="13">
      <c r="B17" s="8" t="s">
        <v>13</v>
      </c>
      <c r="C17" s="157" t="s">
        <v>65</v>
      </c>
      <c r="D17" s="276">
        <v>2666.4</v>
      </c>
      <c r="E17" s="277">
        <f>E18</f>
        <v>2465.87</v>
      </c>
      <c r="H17" s="68"/>
    </row>
    <row r="18" spans="2:17">
      <c r="B18" s="135" t="s">
        <v>4</v>
      </c>
      <c r="C18" s="172" t="s">
        <v>11</v>
      </c>
      <c r="D18" s="274">
        <v>2666.4</v>
      </c>
      <c r="E18" s="275">
        <v>2465.87</v>
      </c>
      <c r="H18" s="68"/>
    </row>
    <row r="19" spans="2:17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7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7" ht="13.5" thickBot="1">
      <c r="B21" s="373" t="s">
        <v>107</v>
      </c>
      <c r="C21" s="374"/>
      <c r="D21" s="280">
        <v>897542.25</v>
      </c>
      <c r="E21" s="281">
        <f>E11-E17</f>
        <v>874388.42999999993</v>
      </c>
      <c r="F21" s="71"/>
      <c r="G21" s="71"/>
      <c r="H21" s="130"/>
      <c r="J21" s="164"/>
      <c r="K21" s="130"/>
    </row>
    <row r="22" spans="2:17">
      <c r="B22" s="3"/>
      <c r="C22" s="6"/>
      <c r="D22" s="7"/>
      <c r="E22" s="7"/>
      <c r="G22" s="68"/>
    </row>
    <row r="23" spans="2:17" ht="13.5">
      <c r="B23" s="367" t="s">
        <v>101</v>
      </c>
      <c r="C23" s="375"/>
      <c r="D23" s="375"/>
      <c r="E23" s="375"/>
      <c r="G23" s="68"/>
    </row>
    <row r="24" spans="2:17" ht="16.5" customHeight="1" thickBot="1">
      <c r="B24" s="366" t="s">
        <v>102</v>
      </c>
      <c r="C24" s="376"/>
      <c r="D24" s="376"/>
      <c r="E24" s="376"/>
    </row>
    <row r="25" spans="2:17" ht="13.5" thickBot="1">
      <c r="B25" s="81"/>
      <c r="C25" s="142" t="s">
        <v>2</v>
      </c>
      <c r="D25" s="196" t="s">
        <v>206</v>
      </c>
      <c r="E25" s="178" t="s">
        <v>205</v>
      </c>
    </row>
    <row r="26" spans="2:17" ht="13">
      <c r="B26" s="88" t="s">
        <v>15</v>
      </c>
      <c r="C26" s="89" t="s">
        <v>16</v>
      </c>
      <c r="D26" s="282">
        <v>1023199.7200000001</v>
      </c>
      <c r="E26" s="283">
        <v>897542.25</v>
      </c>
      <c r="G26" s="69"/>
    </row>
    <row r="27" spans="2:17" ht="13">
      <c r="B27" s="8" t="s">
        <v>17</v>
      </c>
      <c r="C27" s="9" t="s">
        <v>108</v>
      </c>
      <c r="D27" s="284">
        <v>-59463.090000000004</v>
      </c>
      <c r="E27" s="219">
        <v>-116374.29</v>
      </c>
      <c r="F27" s="68"/>
      <c r="G27" s="176"/>
      <c r="H27" s="175"/>
      <c r="I27" s="68"/>
      <c r="J27" s="69"/>
    </row>
    <row r="28" spans="2:17" ht="13">
      <c r="B28" s="8" t="s">
        <v>18</v>
      </c>
      <c r="C28" s="9" t="s">
        <v>19</v>
      </c>
      <c r="D28" s="284">
        <v>53501.79</v>
      </c>
      <c r="E28" s="220">
        <v>38064.080000000002</v>
      </c>
      <c r="F28" s="68"/>
      <c r="G28" s="175"/>
      <c r="H28" s="175"/>
      <c r="I28" s="68"/>
      <c r="J28" s="69"/>
    </row>
    <row r="29" spans="2:17" ht="13">
      <c r="B29" s="143" t="s">
        <v>4</v>
      </c>
      <c r="C29" s="136" t="s">
        <v>20</v>
      </c>
      <c r="D29" s="285">
        <v>52382.49</v>
      </c>
      <c r="E29" s="221">
        <v>38064.080000000002</v>
      </c>
      <c r="F29" s="68"/>
      <c r="G29" s="175"/>
      <c r="H29" s="175"/>
      <c r="I29" s="68"/>
      <c r="J29" s="69"/>
    </row>
    <row r="30" spans="2:17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  <c r="Q30" s="180"/>
    </row>
    <row r="31" spans="2:17" ht="13">
      <c r="B31" s="143" t="s">
        <v>8</v>
      </c>
      <c r="C31" s="136" t="s">
        <v>22</v>
      </c>
      <c r="D31" s="285">
        <v>1119.3</v>
      </c>
      <c r="E31" s="221">
        <v>0</v>
      </c>
      <c r="F31" s="68"/>
      <c r="G31" s="175"/>
      <c r="H31" s="175"/>
      <c r="I31" s="68"/>
      <c r="J31" s="69"/>
    </row>
    <row r="32" spans="2:17" ht="13">
      <c r="B32" s="85" t="s">
        <v>23</v>
      </c>
      <c r="C32" s="10" t="s">
        <v>24</v>
      </c>
      <c r="D32" s="284">
        <v>112964.88</v>
      </c>
      <c r="E32" s="220">
        <v>154438.37</v>
      </c>
      <c r="F32" s="68"/>
      <c r="G32" s="176"/>
      <c r="H32" s="175"/>
      <c r="I32" s="68"/>
      <c r="J32" s="69"/>
    </row>
    <row r="33" spans="2:17" ht="13">
      <c r="B33" s="143" t="s">
        <v>4</v>
      </c>
      <c r="C33" s="136" t="s">
        <v>25</v>
      </c>
      <c r="D33" s="285">
        <v>67242.850000000006</v>
      </c>
      <c r="E33" s="221">
        <v>145762.92000000001</v>
      </c>
      <c r="F33" s="68"/>
      <c r="G33" s="175"/>
      <c r="H33" s="175"/>
      <c r="I33" s="68"/>
      <c r="J33" s="69"/>
    </row>
    <row r="34" spans="2:17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75"/>
      <c r="H34" s="175"/>
      <c r="I34" s="68"/>
      <c r="J34" s="69"/>
      <c r="Q34" s="134"/>
    </row>
    <row r="35" spans="2:17" ht="13">
      <c r="B35" s="143" t="s">
        <v>8</v>
      </c>
      <c r="C35" s="136" t="s">
        <v>27</v>
      </c>
      <c r="D35" s="285">
        <v>3146.06</v>
      </c>
      <c r="E35" s="221">
        <v>2752.98</v>
      </c>
      <c r="F35" s="68"/>
      <c r="G35" s="175"/>
      <c r="H35" s="175"/>
      <c r="I35" s="68"/>
      <c r="J35" s="69"/>
    </row>
    <row r="36" spans="2:17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7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7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7" ht="13">
      <c r="B39" s="144" t="s">
        <v>33</v>
      </c>
      <c r="C39" s="145" t="s">
        <v>34</v>
      </c>
      <c r="D39" s="286">
        <v>42575.97</v>
      </c>
      <c r="E39" s="222">
        <v>5922.47</v>
      </c>
      <c r="F39" s="68"/>
      <c r="G39" s="175"/>
      <c r="H39" s="175"/>
      <c r="I39" s="68"/>
      <c r="J39" s="69"/>
    </row>
    <row r="40" spans="2:17" ht="13.5" thickBot="1">
      <c r="B40" s="90" t="s">
        <v>35</v>
      </c>
      <c r="C40" s="91" t="s">
        <v>36</v>
      </c>
      <c r="D40" s="287">
        <v>-130777.10700000003</v>
      </c>
      <c r="E40" s="288">
        <v>93220.47</v>
      </c>
      <c r="G40" s="69"/>
    </row>
    <row r="41" spans="2:17" ht="13.5" thickBot="1">
      <c r="B41" s="92" t="s">
        <v>37</v>
      </c>
      <c r="C41" s="93" t="s">
        <v>38</v>
      </c>
      <c r="D41" s="289">
        <v>832959.52300000004</v>
      </c>
      <c r="E41" s="281">
        <v>874388.42999999993</v>
      </c>
      <c r="F41" s="71"/>
      <c r="G41" s="69"/>
      <c r="H41" s="68"/>
      <c r="I41" s="68"/>
      <c r="J41" s="68"/>
    </row>
    <row r="42" spans="2:17" ht="13">
      <c r="B42" s="86"/>
      <c r="C42" s="86"/>
      <c r="D42" s="87"/>
      <c r="E42" s="87"/>
      <c r="F42" s="71"/>
      <c r="G42" s="63"/>
    </row>
    <row r="43" spans="2:17" ht="13.5">
      <c r="B43" s="367" t="s">
        <v>60</v>
      </c>
      <c r="C43" s="368"/>
      <c r="D43" s="368"/>
      <c r="E43" s="368"/>
      <c r="G43" s="68"/>
    </row>
    <row r="44" spans="2:17" ht="15.75" customHeight="1" thickBot="1">
      <c r="B44" s="366" t="s">
        <v>118</v>
      </c>
      <c r="C44" s="369"/>
      <c r="D44" s="369"/>
      <c r="E44" s="369"/>
      <c r="G44" s="68"/>
    </row>
    <row r="45" spans="2:17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7" ht="13">
      <c r="B46" s="12" t="s">
        <v>18</v>
      </c>
      <c r="C46" s="27" t="s">
        <v>109</v>
      </c>
      <c r="D46" s="94"/>
      <c r="E46" s="25"/>
      <c r="G46" s="68"/>
    </row>
    <row r="47" spans="2:17">
      <c r="B47" s="146" t="s">
        <v>4</v>
      </c>
      <c r="C47" s="136" t="s">
        <v>40</v>
      </c>
      <c r="D47" s="210">
        <v>89370.857999999993</v>
      </c>
      <c r="E47" s="310">
        <v>86053.081945523038</v>
      </c>
      <c r="G47" s="68"/>
    </row>
    <row r="48" spans="2:17">
      <c r="B48" s="147" t="s">
        <v>6</v>
      </c>
      <c r="C48" s="145" t="s">
        <v>41</v>
      </c>
      <c r="D48" s="210">
        <v>83918.708700000003</v>
      </c>
      <c r="E48" s="310">
        <v>75895.285000000003</v>
      </c>
      <c r="G48" s="154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11.4489</v>
      </c>
      <c r="E50" s="291">
        <v>10.430100000000001</v>
      </c>
      <c r="G50" s="134"/>
    </row>
    <row r="51" spans="2:7">
      <c r="B51" s="146" t="s">
        <v>6</v>
      </c>
      <c r="C51" s="136" t="s">
        <v>111</v>
      </c>
      <c r="D51" s="210">
        <v>9.3497000000000003</v>
      </c>
      <c r="E51" s="295">
        <v>10.3819</v>
      </c>
      <c r="G51" s="134"/>
    </row>
    <row r="52" spans="2:7">
      <c r="B52" s="146" t="s">
        <v>8</v>
      </c>
      <c r="C52" s="136" t="s">
        <v>112</v>
      </c>
      <c r="D52" s="210">
        <v>11.856299999999999</v>
      </c>
      <c r="E52" s="295">
        <v>11.942300000000001</v>
      </c>
    </row>
    <row r="53" spans="2:7" ht="13" thickBot="1">
      <c r="B53" s="148" t="s">
        <v>9</v>
      </c>
      <c r="C53" s="149" t="s">
        <v>41</v>
      </c>
      <c r="D53" s="209">
        <v>9.9258000000000006</v>
      </c>
      <c r="E53" s="296">
        <v>11.520900000000001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843461.71</v>
      </c>
      <c r="E58" s="28">
        <f>D58/E21</f>
        <v>0.96463045605486797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762759.6</v>
      </c>
      <c r="E62" s="73">
        <f>D62/E21</f>
        <v>0.87233496445052461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0</v>
      </c>
      <c r="E64" s="75">
        <f>D64/E21</f>
        <v>0</v>
      </c>
    </row>
    <row r="65" spans="2:8">
      <c r="B65" s="19" t="s">
        <v>33</v>
      </c>
      <c r="C65" s="11" t="s">
        <v>115</v>
      </c>
      <c r="D65" s="74">
        <v>0</v>
      </c>
      <c r="E65" s="75">
        <v>0</v>
      </c>
    </row>
    <row r="66" spans="2:8">
      <c r="B66" s="19" t="s">
        <v>50</v>
      </c>
      <c r="C66" s="11" t="s">
        <v>51</v>
      </c>
      <c r="D66" s="74">
        <v>0</v>
      </c>
      <c r="E66" s="75">
        <v>0</v>
      </c>
    </row>
    <row r="67" spans="2:8">
      <c r="B67" s="13" t="s">
        <v>52</v>
      </c>
      <c r="C67" s="5" t="s">
        <v>53</v>
      </c>
      <c r="D67" s="72">
        <v>0</v>
      </c>
      <c r="E67" s="73">
        <v>0</v>
      </c>
      <c r="G67" s="68"/>
    </row>
    <row r="68" spans="2:8">
      <c r="B68" s="13" t="s">
        <v>54</v>
      </c>
      <c r="C68" s="5" t="s">
        <v>55</v>
      </c>
      <c r="D68" s="72">
        <v>0</v>
      </c>
      <c r="E68" s="73">
        <v>0</v>
      </c>
      <c r="G68" s="68"/>
    </row>
    <row r="69" spans="2:8">
      <c r="B69" s="13" t="s">
        <v>56</v>
      </c>
      <c r="C69" s="5" t="s">
        <v>57</v>
      </c>
      <c r="D69" s="293">
        <v>80702.11</v>
      </c>
      <c r="E69" s="73">
        <f>D69/E21</f>
        <v>9.2295491604343402E-2</v>
      </c>
    </row>
    <row r="70" spans="2:8">
      <c r="B70" s="105" t="s">
        <v>58</v>
      </c>
      <c r="C70" s="106" t="s">
        <v>59</v>
      </c>
      <c r="D70" s="107">
        <v>0</v>
      </c>
      <c r="E70" s="108">
        <v>0</v>
      </c>
    </row>
    <row r="71" spans="2:8" ht="13">
      <c r="B71" s="113" t="s">
        <v>23</v>
      </c>
      <c r="C71" s="10" t="s">
        <v>61</v>
      </c>
      <c r="D71" s="114">
        <f>E13</f>
        <v>32902.89</v>
      </c>
      <c r="E71" s="62">
        <f>D71/E21</f>
        <v>3.7629603584759239E-2</v>
      </c>
    </row>
    <row r="72" spans="2:8" ht="13">
      <c r="B72" s="109" t="s">
        <v>60</v>
      </c>
      <c r="C72" s="110" t="s">
        <v>63</v>
      </c>
      <c r="D72" s="111">
        <f>E14</f>
        <v>489.7</v>
      </c>
      <c r="E72" s="112">
        <f>D72/E21</f>
        <v>5.6004858161263636E-4</v>
      </c>
    </row>
    <row r="73" spans="2:8" ht="13">
      <c r="B73" s="20" t="s">
        <v>62</v>
      </c>
      <c r="C73" s="21" t="s">
        <v>65</v>
      </c>
      <c r="D73" s="22">
        <f>E17</f>
        <v>2465.87</v>
      </c>
      <c r="E73" s="23">
        <f>D73/E21</f>
        <v>2.8201082212398441E-3</v>
      </c>
    </row>
    <row r="74" spans="2:8" ht="13">
      <c r="B74" s="113" t="s">
        <v>64</v>
      </c>
      <c r="C74" s="10" t="s">
        <v>66</v>
      </c>
      <c r="D74" s="114">
        <f>D58+D71+D72-D73</f>
        <v>874388.42999999993</v>
      </c>
      <c r="E74" s="62">
        <f>E58+E71+E72-E73</f>
        <v>1</v>
      </c>
    </row>
    <row r="75" spans="2:8">
      <c r="B75" s="13" t="s">
        <v>4</v>
      </c>
      <c r="C75" s="5" t="s">
        <v>67</v>
      </c>
      <c r="D75" s="72">
        <f>D74-D77</f>
        <v>142630.84999999998</v>
      </c>
      <c r="E75" s="73">
        <f>D75/E21</f>
        <v>0.16312069682806757</v>
      </c>
      <c r="G75" s="68"/>
      <c r="H75" s="134"/>
    </row>
    <row r="76" spans="2:8">
      <c r="B76" s="13" t="s">
        <v>6</v>
      </c>
      <c r="C76" s="5" t="s">
        <v>116</v>
      </c>
      <c r="D76" s="72">
        <v>0</v>
      </c>
      <c r="E76" s="73">
        <f>D76/E21</f>
        <v>0</v>
      </c>
      <c r="G76" s="68"/>
      <c r="H76" s="134"/>
    </row>
    <row r="77" spans="2:8" ht="13" thickBot="1">
      <c r="B77" s="14" t="s">
        <v>8</v>
      </c>
      <c r="C77" s="15" t="s">
        <v>117</v>
      </c>
      <c r="D77" s="76">
        <v>731757.58</v>
      </c>
      <c r="E77" s="77">
        <f>D77/E21</f>
        <v>0.83687930317193238</v>
      </c>
    </row>
    <row r="78" spans="2:8">
      <c r="B78" s="1"/>
      <c r="C78" s="1"/>
      <c r="D78" s="2"/>
      <c r="E78" s="2"/>
    </row>
    <row r="79" spans="2:8">
      <c r="B79" s="1"/>
      <c r="C79" s="1"/>
      <c r="D79" s="2"/>
      <c r="E79" s="2"/>
    </row>
    <row r="80" spans="2:8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0.54296875" customWidth="1"/>
    <col min="11" max="11" width="15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1022725.25</v>
      </c>
      <c r="E11" s="269">
        <f>SUM(E12:E14)</f>
        <v>1117093.76</v>
      </c>
      <c r="H11" s="68"/>
    </row>
    <row r="12" spans="2:12">
      <c r="B12" s="135" t="s">
        <v>4</v>
      </c>
      <c r="C12" s="172" t="s">
        <v>5</v>
      </c>
      <c r="D12" s="270">
        <v>1019504.02</v>
      </c>
      <c r="E12" s="271">
        <v>1116155.19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76.72</v>
      </c>
      <c r="H13" s="68"/>
    </row>
    <row r="14" spans="2:12">
      <c r="B14" s="135" t="s">
        <v>8</v>
      </c>
      <c r="C14" s="172" t="s">
        <v>10</v>
      </c>
      <c r="D14" s="272">
        <v>3221.2300000000005</v>
      </c>
      <c r="E14" s="273">
        <f>E15</f>
        <v>861.85</v>
      </c>
      <c r="H14" s="68"/>
    </row>
    <row r="15" spans="2:12">
      <c r="B15" s="135" t="s">
        <v>103</v>
      </c>
      <c r="C15" s="172" t="s">
        <v>11</v>
      </c>
      <c r="D15" s="272">
        <v>3221.2300000000005</v>
      </c>
      <c r="E15" s="273">
        <v>861.85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7" ht="13">
      <c r="B17" s="8" t="s">
        <v>13</v>
      </c>
      <c r="C17" s="157" t="s">
        <v>65</v>
      </c>
      <c r="D17" s="276">
        <v>1046.17</v>
      </c>
      <c r="E17" s="277">
        <f>E18</f>
        <v>1105.53</v>
      </c>
      <c r="H17" s="68"/>
    </row>
    <row r="18" spans="2:17">
      <c r="B18" s="135" t="s">
        <v>4</v>
      </c>
      <c r="C18" s="172" t="s">
        <v>11</v>
      </c>
      <c r="D18" s="274">
        <v>1046.17</v>
      </c>
      <c r="E18" s="275">
        <v>1105.53</v>
      </c>
      <c r="H18" s="68"/>
    </row>
    <row r="19" spans="2:17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7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7" ht="13.5" thickBot="1">
      <c r="B21" s="373" t="s">
        <v>107</v>
      </c>
      <c r="C21" s="374"/>
      <c r="D21" s="280">
        <v>1021679.08</v>
      </c>
      <c r="E21" s="281">
        <f>E11-E17</f>
        <v>1115988.23</v>
      </c>
      <c r="F21" s="71"/>
      <c r="G21" s="71"/>
      <c r="H21" s="130"/>
      <c r="J21" s="164"/>
      <c r="K21" s="130"/>
    </row>
    <row r="22" spans="2:17">
      <c r="B22" s="3"/>
      <c r="C22" s="6"/>
      <c r="D22" s="7"/>
      <c r="E22" s="7"/>
      <c r="G22" s="68"/>
    </row>
    <row r="23" spans="2:17" ht="13.5">
      <c r="B23" s="367" t="s">
        <v>101</v>
      </c>
      <c r="C23" s="375"/>
      <c r="D23" s="375"/>
      <c r="E23" s="375"/>
      <c r="G23" s="68"/>
    </row>
    <row r="24" spans="2:17" ht="16.5" customHeight="1" thickBot="1">
      <c r="B24" s="366" t="s">
        <v>102</v>
      </c>
      <c r="C24" s="376"/>
      <c r="D24" s="376"/>
      <c r="E24" s="376"/>
    </row>
    <row r="25" spans="2:17" ht="13.5" thickBot="1">
      <c r="B25" s="81"/>
      <c r="C25" s="142" t="s">
        <v>2</v>
      </c>
      <c r="D25" s="196" t="s">
        <v>206</v>
      </c>
      <c r="E25" s="178" t="s">
        <v>205</v>
      </c>
    </row>
    <row r="26" spans="2:17" ht="13">
      <c r="B26" s="88" t="s">
        <v>15</v>
      </c>
      <c r="C26" s="89" t="s">
        <v>16</v>
      </c>
      <c r="D26" s="282">
        <v>515637.22</v>
      </c>
      <c r="E26" s="283">
        <v>1021679.08</v>
      </c>
      <c r="G26" s="69"/>
    </row>
    <row r="27" spans="2:17" ht="13">
      <c r="B27" s="8" t="s">
        <v>17</v>
      </c>
      <c r="C27" s="9" t="s">
        <v>108</v>
      </c>
      <c r="D27" s="284">
        <v>365464.54000000004</v>
      </c>
      <c r="E27" s="219">
        <v>94078.34</v>
      </c>
      <c r="F27" s="68"/>
      <c r="G27" s="176"/>
      <c r="H27" s="175"/>
      <c r="I27" s="68"/>
      <c r="J27" s="69"/>
    </row>
    <row r="28" spans="2:17" ht="13">
      <c r="B28" s="8" t="s">
        <v>18</v>
      </c>
      <c r="C28" s="9" t="s">
        <v>19</v>
      </c>
      <c r="D28" s="284">
        <v>404259.56000000006</v>
      </c>
      <c r="E28" s="220">
        <v>204657.79</v>
      </c>
      <c r="F28" s="68"/>
      <c r="G28" s="175"/>
      <c r="H28" s="175"/>
      <c r="I28" s="68"/>
      <c r="J28" s="69"/>
    </row>
    <row r="29" spans="2:17" ht="13">
      <c r="B29" s="143" t="s">
        <v>4</v>
      </c>
      <c r="C29" s="136" t="s">
        <v>20</v>
      </c>
      <c r="D29" s="285">
        <v>404259.53</v>
      </c>
      <c r="E29" s="221">
        <v>204657.75</v>
      </c>
      <c r="F29" s="68"/>
      <c r="G29" s="175"/>
      <c r="H29" s="175"/>
      <c r="I29" s="68"/>
      <c r="J29" s="69"/>
    </row>
    <row r="30" spans="2:17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  <c r="Q30" s="180"/>
    </row>
    <row r="31" spans="2:17" ht="13">
      <c r="B31" s="143" t="s">
        <v>8</v>
      </c>
      <c r="C31" s="136" t="s">
        <v>22</v>
      </c>
      <c r="D31" s="285">
        <v>0.03</v>
      </c>
      <c r="E31" s="221">
        <v>0.04</v>
      </c>
      <c r="F31" s="68"/>
      <c r="G31" s="175"/>
      <c r="H31" s="175"/>
      <c r="I31" s="68"/>
      <c r="J31" s="69"/>
    </row>
    <row r="32" spans="2:17" ht="13">
      <c r="B32" s="85" t="s">
        <v>23</v>
      </c>
      <c r="C32" s="10" t="s">
        <v>24</v>
      </c>
      <c r="D32" s="284">
        <v>38795.020000000004</v>
      </c>
      <c r="E32" s="220">
        <v>110579.45</v>
      </c>
      <c r="F32" s="68"/>
      <c r="G32" s="176"/>
      <c r="H32" s="175"/>
      <c r="I32" s="68"/>
      <c r="J32" s="69"/>
    </row>
    <row r="33" spans="2:17" ht="13">
      <c r="B33" s="143" t="s">
        <v>4</v>
      </c>
      <c r="C33" s="136" t="s">
        <v>25</v>
      </c>
      <c r="D33" s="285">
        <v>37658.400000000001</v>
      </c>
      <c r="E33" s="221">
        <v>103334.89</v>
      </c>
      <c r="F33" s="68"/>
      <c r="G33" s="175"/>
      <c r="H33" s="175"/>
      <c r="I33" s="68"/>
      <c r="J33" s="69"/>
    </row>
    <row r="34" spans="2:17" ht="13">
      <c r="B34" s="143" t="s">
        <v>6</v>
      </c>
      <c r="C34" s="136" t="s">
        <v>26</v>
      </c>
      <c r="D34" s="285">
        <v>29.21</v>
      </c>
      <c r="E34" s="221">
        <v>6191.16</v>
      </c>
      <c r="F34" s="68"/>
      <c r="G34" s="175"/>
      <c r="H34" s="175"/>
      <c r="I34" s="68"/>
      <c r="J34" s="69"/>
      <c r="Q34" s="134"/>
    </row>
    <row r="35" spans="2:17" ht="13">
      <c r="B35" s="143" t="s">
        <v>8</v>
      </c>
      <c r="C35" s="136" t="s">
        <v>27</v>
      </c>
      <c r="D35" s="285">
        <v>1107.4100000000001</v>
      </c>
      <c r="E35" s="221">
        <v>1053.4000000000001</v>
      </c>
      <c r="F35" s="68"/>
      <c r="G35" s="175"/>
      <c r="H35" s="175"/>
      <c r="I35" s="68"/>
      <c r="J35" s="69"/>
    </row>
    <row r="36" spans="2:17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7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7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7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75"/>
      <c r="H39" s="175"/>
      <c r="I39" s="68"/>
      <c r="J39" s="69"/>
    </row>
    <row r="40" spans="2:17" ht="13.5" thickBot="1">
      <c r="B40" s="90" t="s">
        <v>35</v>
      </c>
      <c r="C40" s="91" t="s">
        <v>36</v>
      </c>
      <c r="D40" s="287">
        <v>39874.58</v>
      </c>
      <c r="E40" s="288">
        <v>230.81</v>
      </c>
      <c r="G40" s="69"/>
    </row>
    <row r="41" spans="2:17" ht="13.5" thickBot="1">
      <c r="B41" s="92" t="s">
        <v>37</v>
      </c>
      <c r="C41" s="93" t="s">
        <v>38</v>
      </c>
      <c r="D41" s="289">
        <v>920976.34</v>
      </c>
      <c r="E41" s="281">
        <v>1115988.23</v>
      </c>
      <c r="F41" s="71"/>
      <c r="G41" s="69"/>
      <c r="H41" s="68"/>
      <c r="I41" s="68"/>
      <c r="J41" s="68"/>
    </row>
    <row r="42" spans="2:17" ht="13">
      <c r="B42" s="86"/>
      <c r="C42" s="86"/>
      <c r="D42" s="87"/>
      <c r="E42" s="87"/>
      <c r="F42" s="71"/>
      <c r="G42" s="63"/>
    </row>
    <row r="43" spans="2:17" ht="13.5">
      <c r="B43" s="367" t="s">
        <v>60</v>
      </c>
      <c r="C43" s="368"/>
      <c r="D43" s="368"/>
      <c r="E43" s="368"/>
      <c r="G43" s="68"/>
    </row>
    <row r="44" spans="2:17" ht="15.75" customHeight="1" thickBot="1">
      <c r="B44" s="366" t="s">
        <v>118</v>
      </c>
      <c r="C44" s="369"/>
      <c r="D44" s="369"/>
      <c r="E44" s="369"/>
      <c r="G44" s="68"/>
    </row>
    <row r="45" spans="2:17" ht="13.5" thickBot="1">
      <c r="B45" s="81"/>
      <c r="C45" s="26" t="s">
        <v>39</v>
      </c>
      <c r="D45" s="196" t="s">
        <v>206</v>
      </c>
      <c r="E45" s="178" t="s">
        <v>205</v>
      </c>
      <c r="G45" s="68"/>
      <c r="H45" s="214"/>
      <c r="I45" s="214"/>
    </row>
    <row r="46" spans="2:17" ht="13">
      <c r="B46" s="12" t="s">
        <v>18</v>
      </c>
      <c r="C46" s="27" t="s">
        <v>109</v>
      </c>
      <c r="D46" s="94"/>
      <c r="E46" s="25"/>
      <c r="G46" s="68"/>
      <c r="H46" s="214"/>
      <c r="I46" s="214"/>
    </row>
    <row r="47" spans="2:17">
      <c r="B47" s="146" t="s">
        <v>4</v>
      </c>
      <c r="C47" s="136" t="s">
        <v>40</v>
      </c>
      <c r="D47" s="210">
        <v>54897.322699999997</v>
      </c>
      <c r="E47" s="310">
        <v>97747.754539714108</v>
      </c>
      <c r="G47" s="68"/>
    </row>
    <row r="48" spans="2:17">
      <c r="B48" s="147" t="s">
        <v>6</v>
      </c>
      <c r="C48" s="145" t="s">
        <v>41</v>
      </c>
      <c r="D48" s="210">
        <v>92276.778600000005</v>
      </c>
      <c r="E48" s="310">
        <v>106771.2873</v>
      </c>
      <c r="G48" s="154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9.3927999999999994</v>
      </c>
      <c r="E50" s="291">
        <v>10.452200000000001</v>
      </c>
      <c r="G50" s="134"/>
    </row>
    <row r="51" spans="2:7">
      <c r="B51" s="146" t="s">
        <v>6</v>
      </c>
      <c r="C51" s="136" t="s">
        <v>111</v>
      </c>
      <c r="D51" s="210">
        <v>9.3927999999999994</v>
      </c>
      <c r="E51" s="295">
        <v>10.319700000000001</v>
      </c>
      <c r="G51" s="134"/>
    </row>
    <row r="52" spans="2:7">
      <c r="B52" s="146" t="s">
        <v>8</v>
      </c>
      <c r="C52" s="136" t="s">
        <v>112</v>
      </c>
      <c r="D52" s="210">
        <v>9.9806000000000008</v>
      </c>
      <c r="E52" s="295">
        <v>10.513900000000001</v>
      </c>
    </row>
    <row r="53" spans="2:7" ht="13" thickBot="1">
      <c r="B53" s="148" t="s">
        <v>9</v>
      </c>
      <c r="C53" s="149" t="s">
        <v>41</v>
      </c>
      <c r="D53" s="209">
        <v>9.9806000000000008</v>
      </c>
      <c r="E53" s="296">
        <v>10.4521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1116155.19</v>
      </c>
      <c r="E58" s="28">
        <f>D58/E21</f>
        <v>1.0001496073126148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f>D62/E21</f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1090440.45</v>
      </c>
      <c r="E64" s="75">
        <f>D64/E21</f>
        <v>0.97710748257622748</v>
      </c>
    </row>
    <row r="65" spans="2:8">
      <c r="B65" s="19" t="s">
        <v>33</v>
      </c>
      <c r="C65" s="11" t="s">
        <v>115</v>
      </c>
      <c r="D65" s="74">
        <v>0</v>
      </c>
      <c r="E65" s="75">
        <v>0</v>
      </c>
    </row>
    <row r="66" spans="2:8">
      <c r="B66" s="19" t="s">
        <v>50</v>
      </c>
      <c r="C66" s="11" t="s">
        <v>51</v>
      </c>
      <c r="D66" s="74">
        <v>0</v>
      </c>
      <c r="E66" s="75">
        <v>0</v>
      </c>
    </row>
    <row r="67" spans="2:8">
      <c r="B67" s="13" t="s">
        <v>52</v>
      </c>
      <c r="C67" s="5" t="s">
        <v>53</v>
      </c>
      <c r="D67" s="72">
        <v>0</v>
      </c>
      <c r="E67" s="73">
        <v>0</v>
      </c>
      <c r="G67" s="68"/>
    </row>
    <row r="68" spans="2:8">
      <c r="B68" s="13" t="s">
        <v>54</v>
      </c>
      <c r="C68" s="5" t="s">
        <v>55</v>
      </c>
      <c r="D68" s="72">
        <v>0</v>
      </c>
      <c r="E68" s="73">
        <v>0</v>
      </c>
      <c r="G68" s="68"/>
    </row>
    <row r="69" spans="2:8">
      <c r="B69" s="13" t="s">
        <v>56</v>
      </c>
      <c r="C69" s="5" t="s">
        <v>57</v>
      </c>
      <c r="D69" s="293">
        <v>25714.74</v>
      </c>
      <c r="E69" s="73">
        <f>D69/E21</f>
        <v>2.304212473638723E-2</v>
      </c>
    </row>
    <row r="70" spans="2:8">
      <c r="B70" s="105" t="s">
        <v>58</v>
      </c>
      <c r="C70" s="106" t="s">
        <v>59</v>
      </c>
      <c r="D70" s="107">
        <v>0</v>
      </c>
      <c r="E70" s="108">
        <v>0</v>
      </c>
    </row>
    <row r="71" spans="2:8" ht="13">
      <c r="B71" s="113" t="s">
        <v>23</v>
      </c>
      <c r="C71" s="10" t="s">
        <v>61</v>
      </c>
      <c r="D71" s="114">
        <f>E13</f>
        <v>76.72</v>
      </c>
      <c r="E71" s="62">
        <f>D71/E21</f>
        <v>6.874624475206159E-5</v>
      </c>
    </row>
    <row r="72" spans="2:8" ht="13">
      <c r="B72" s="109" t="s">
        <v>60</v>
      </c>
      <c r="C72" s="110" t="s">
        <v>63</v>
      </c>
      <c r="D72" s="111">
        <f>E14</f>
        <v>861.85</v>
      </c>
      <c r="E72" s="112">
        <f>D72/E21</f>
        <v>7.7227516996303811E-4</v>
      </c>
    </row>
    <row r="73" spans="2:8" ht="13">
      <c r="B73" s="20" t="s">
        <v>62</v>
      </c>
      <c r="C73" s="21" t="s">
        <v>65</v>
      </c>
      <c r="D73" s="22">
        <f>E17</f>
        <v>1105.53</v>
      </c>
      <c r="E73" s="23">
        <f>D73/E21</f>
        <v>9.9062872732985727E-4</v>
      </c>
    </row>
    <row r="74" spans="2:8" ht="13">
      <c r="B74" s="113" t="s">
        <v>64</v>
      </c>
      <c r="C74" s="10" t="s">
        <v>66</v>
      </c>
      <c r="D74" s="114">
        <f>D58+D71+D72-D73</f>
        <v>1115988.23</v>
      </c>
      <c r="E74" s="62">
        <f>E58+E71+E72-E73</f>
        <v>1.0000000000000002</v>
      </c>
    </row>
    <row r="75" spans="2:8">
      <c r="B75" s="13" t="s">
        <v>4</v>
      </c>
      <c r="C75" s="5" t="s">
        <v>67</v>
      </c>
      <c r="D75" s="72">
        <f>D74-D77</f>
        <v>1115988.23</v>
      </c>
      <c r="E75" s="73">
        <f>D75/E21</f>
        <v>1</v>
      </c>
      <c r="G75" s="68"/>
      <c r="H75" s="134"/>
    </row>
    <row r="76" spans="2:8">
      <c r="B76" s="13" t="s">
        <v>6</v>
      </c>
      <c r="C76" s="5" t="s">
        <v>116</v>
      </c>
      <c r="D76" s="72">
        <v>0</v>
      </c>
      <c r="E76" s="73">
        <f>D76/E21</f>
        <v>0</v>
      </c>
      <c r="G76" s="68"/>
      <c r="H76" s="134"/>
    </row>
    <row r="77" spans="2:8" ht="13" thickBot="1">
      <c r="B77" s="14" t="s">
        <v>8</v>
      </c>
      <c r="C77" s="15" t="s">
        <v>117</v>
      </c>
      <c r="D77" s="76">
        <v>0</v>
      </c>
      <c r="E77" s="77">
        <f>D77/E21</f>
        <v>0</v>
      </c>
    </row>
    <row r="78" spans="2:8">
      <c r="B78" s="1"/>
      <c r="C78" s="1"/>
      <c r="D78" s="2"/>
      <c r="E78" s="2"/>
    </row>
    <row r="79" spans="2:8">
      <c r="B79" s="1"/>
      <c r="C79" s="1"/>
      <c r="D79" s="2"/>
      <c r="E79" s="2"/>
    </row>
    <row r="80" spans="2:8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0.81640625" customWidth="1"/>
    <col min="10" max="10" width="11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1207536.92</v>
      </c>
      <c r="E11" s="269">
        <f>SUM(E12:E14)</f>
        <v>1259426.79</v>
      </c>
      <c r="H11" s="68"/>
    </row>
    <row r="12" spans="2:12">
      <c r="B12" s="135" t="s">
        <v>4</v>
      </c>
      <c r="C12" s="172" t="s">
        <v>5</v>
      </c>
      <c r="D12" s="270">
        <v>1205500.8799999999</v>
      </c>
      <c r="E12" s="271">
        <v>1258637.99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149.78</v>
      </c>
      <c r="H13" s="68"/>
    </row>
    <row r="14" spans="2:12">
      <c r="B14" s="135" t="s">
        <v>8</v>
      </c>
      <c r="C14" s="172" t="s">
        <v>10</v>
      </c>
      <c r="D14" s="272">
        <v>2036.04</v>
      </c>
      <c r="E14" s="273">
        <f>E15</f>
        <v>639.02</v>
      </c>
      <c r="H14" s="68"/>
    </row>
    <row r="15" spans="2:12">
      <c r="B15" s="135" t="s">
        <v>103</v>
      </c>
      <c r="C15" s="172" t="s">
        <v>11</v>
      </c>
      <c r="D15" s="272">
        <v>2036.04</v>
      </c>
      <c r="E15" s="273">
        <v>639.02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7" ht="13">
      <c r="B17" s="8" t="s">
        <v>13</v>
      </c>
      <c r="C17" s="157" t="s">
        <v>65</v>
      </c>
      <c r="D17" s="276">
        <v>1231.06</v>
      </c>
      <c r="E17" s="277">
        <f>E18</f>
        <v>1240.79</v>
      </c>
      <c r="H17" s="68"/>
    </row>
    <row r="18" spans="2:17">
      <c r="B18" s="135" t="s">
        <v>4</v>
      </c>
      <c r="C18" s="172" t="s">
        <v>11</v>
      </c>
      <c r="D18" s="274">
        <v>1231.06</v>
      </c>
      <c r="E18" s="275">
        <v>1240.79</v>
      </c>
      <c r="H18" s="68"/>
    </row>
    <row r="19" spans="2:17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7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7" ht="13.5" thickBot="1">
      <c r="B21" s="373" t="s">
        <v>107</v>
      </c>
      <c r="C21" s="374"/>
      <c r="D21" s="280">
        <v>1206305.8599999999</v>
      </c>
      <c r="E21" s="281">
        <f>E11-E17</f>
        <v>1258186</v>
      </c>
      <c r="F21" s="71"/>
      <c r="G21" s="71"/>
      <c r="H21" s="130"/>
      <c r="J21" s="164"/>
      <c r="K21" s="130"/>
    </row>
    <row r="22" spans="2:17">
      <c r="B22" s="3"/>
      <c r="C22" s="6"/>
      <c r="D22" s="7"/>
      <c r="E22" s="7"/>
      <c r="G22" s="68"/>
    </row>
    <row r="23" spans="2:17" ht="13.5">
      <c r="B23" s="367" t="s">
        <v>101</v>
      </c>
      <c r="C23" s="375"/>
      <c r="D23" s="375"/>
      <c r="E23" s="375"/>
      <c r="G23" s="68"/>
    </row>
    <row r="24" spans="2:17" ht="16.5" customHeight="1" thickBot="1">
      <c r="B24" s="366" t="s">
        <v>102</v>
      </c>
      <c r="C24" s="376"/>
      <c r="D24" s="376"/>
      <c r="E24" s="376"/>
    </row>
    <row r="25" spans="2:17" ht="13.5" thickBot="1">
      <c r="B25" s="81"/>
      <c r="C25" s="142" t="s">
        <v>2</v>
      </c>
      <c r="D25" s="196" t="s">
        <v>206</v>
      </c>
      <c r="E25" s="178" t="s">
        <v>205</v>
      </c>
    </row>
    <row r="26" spans="2:17" ht="13">
      <c r="B26" s="88" t="s">
        <v>15</v>
      </c>
      <c r="C26" s="89" t="s">
        <v>16</v>
      </c>
      <c r="D26" s="282">
        <v>697684.3600000001</v>
      </c>
      <c r="E26" s="283">
        <v>1206305.8599999999</v>
      </c>
      <c r="G26" s="69"/>
    </row>
    <row r="27" spans="2:17" ht="13">
      <c r="B27" s="8" t="s">
        <v>17</v>
      </c>
      <c r="C27" s="9" t="s">
        <v>108</v>
      </c>
      <c r="D27" s="284">
        <v>302818.06000000006</v>
      </c>
      <c r="E27" s="219">
        <v>23220.95</v>
      </c>
      <c r="F27" s="68"/>
      <c r="G27" s="176"/>
      <c r="H27" s="175"/>
      <c r="I27" s="68"/>
      <c r="J27" s="69"/>
    </row>
    <row r="28" spans="2:17" ht="13">
      <c r="B28" s="8" t="s">
        <v>18</v>
      </c>
      <c r="C28" s="9" t="s">
        <v>19</v>
      </c>
      <c r="D28" s="284">
        <v>379730.22000000003</v>
      </c>
      <c r="E28" s="220">
        <v>181335.71</v>
      </c>
      <c r="F28" s="68"/>
      <c r="G28" s="175"/>
      <c r="H28" s="175"/>
      <c r="I28" s="68"/>
      <c r="J28" s="69"/>
    </row>
    <row r="29" spans="2:17" ht="13">
      <c r="B29" s="143" t="s">
        <v>4</v>
      </c>
      <c r="C29" s="136" t="s">
        <v>20</v>
      </c>
      <c r="D29" s="285">
        <v>379730.22000000003</v>
      </c>
      <c r="E29" s="221">
        <v>181335.71</v>
      </c>
      <c r="F29" s="68"/>
      <c r="G29" s="175"/>
      <c r="H29" s="175"/>
      <c r="I29" s="68"/>
      <c r="J29" s="69"/>
    </row>
    <row r="30" spans="2:17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  <c r="Q30" s="180"/>
    </row>
    <row r="31" spans="2:17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75"/>
      <c r="H31" s="175"/>
      <c r="I31" s="68"/>
      <c r="J31" s="69"/>
    </row>
    <row r="32" spans="2:17" ht="13">
      <c r="B32" s="85" t="s">
        <v>23</v>
      </c>
      <c r="C32" s="10" t="s">
        <v>24</v>
      </c>
      <c r="D32" s="284">
        <v>76912.160000000003</v>
      </c>
      <c r="E32" s="220">
        <v>158114.76</v>
      </c>
      <c r="F32" s="68"/>
      <c r="G32" s="176"/>
      <c r="H32" s="175"/>
      <c r="I32" s="68"/>
      <c r="J32" s="69"/>
    </row>
    <row r="33" spans="2:17" ht="13">
      <c r="B33" s="143" t="s">
        <v>4</v>
      </c>
      <c r="C33" s="136" t="s">
        <v>25</v>
      </c>
      <c r="D33" s="285">
        <v>75900.350000000006</v>
      </c>
      <c r="E33" s="221">
        <v>157272.98000000001</v>
      </c>
      <c r="F33" s="68"/>
      <c r="G33" s="175"/>
      <c r="H33" s="175"/>
      <c r="I33" s="68"/>
      <c r="J33" s="69"/>
    </row>
    <row r="34" spans="2:17" ht="13">
      <c r="B34" s="143" t="s">
        <v>6</v>
      </c>
      <c r="C34" s="136" t="s">
        <v>26</v>
      </c>
      <c r="D34" s="285">
        <v>69.350000000000009</v>
      </c>
      <c r="E34" s="221">
        <v>0</v>
      </c>
      <c r="F34" s="68"/>
      <c r="G34" s="175"/>
      <c r="H34" s="175"/>
      <c r="I34" s="68"/>
      <c r="J34" s="69"/>
      <c r="Q34" s="134"/>
    </row>
    <row r="35" spans="2:17" ht="13">
      <c r="B35" s="143" t="s">
        <v>8</v>
      </c>
      <c r="C35" s="136" t="s">
        <v>27</v>
      </c>
      <c r="D35" s="285">
        <v>942.4</v>
      </c>
      <c r="E35" s="221">
        <v>841.71</v>
      </c>
      <c r="F35" s="68"/>
      <c r="G35" s="175"/>
      <c r="H35" s="175"/>
      <c r="I35" s="68"/>
      <c r="J35" s="69"/>
    </row>
    <row r="36" spans="2:17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7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7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7" ht="13">
      <c r="B39" s="144" t="s">
        <v>33</v>
      </c>
      <c r="C39" s="145" t="s">
        <v>34</v>
      </c>
      <c r="D39" s="286">
        <v>0.06</v>
      </c>
      <c r="E39" s="222">
        <v>7.0000000000000007E-2</v>
      </c>
      <c r="F39" s="68"/>
      <c r="G39" s="175"/>
      <c r="H39" s="175"/>
      <c r="I39" s="68"/>
      <c r="J39" s="69"/>
    </row>
    <row r="40" spans="2:17" ht="13.5" thickBot="1">
      <c r="B40" s="90" t="s">
        <v>35</v>
      </c>
      <c r="C40" s="91" t="s">
        <v>36</v>
      </c>
      <c r="D40" s="287">
        <v>30174.079999999994</v>
      </c>
      <c r="E40" s="288">
        <v>28659.19</v>
      </c>
      <c r="G40" s="69"/>
      <c r="H40" s="68"/>
      <c r="I40" s="68"/>
      <c r="J40" s="68"/>
    </row>
    <row r="41" spans="2:17" ht="13.5" thickBot="1">
      <c r="B41" s="92" t="s">
        <v>37</v>
      </c>
      <c r="C41" s="93" t="s">
        <v>38</v>
      </c>
      <c r="D41" s="289">
        <v>1030676.5000000001</v>
      </c>
      <c r="E41" s="281">
        <v>1258186</v>
      </c>
      <c r="F41" s="71"/>
      <c r="G41" s="69"/>
    </row>
    <row r="42" spans="2:17" ht="13">
      <c r="B42" s="86"/>
      <c r="C42" s="86"/>
      <c r="D42" s="87"/>
      <c r="E42" s="87"/>
      <c r="F42" s="71"/>
      <c r="G42" s="63"/>
    </row>
    <row r="43" spans="2:17" ht="13.5">
      <c r="B43" s="367" t="s">
        <v>60</v>
      </c>
      <c r="C43" s="368"/>
      <c r="D43" s="368"/>
      <c r="E43" s="368"/>
      <c r="G43" s="68"/>
    </row>
    <row r="44" spans="2:17" ht="15.75" customHeight="1" thickBot="1">
      <c r="B44" s="366" t="s">
        <v>118</v>
      </c>
      <c r="C44" s="369"/>
      <c r="D44" s="369"/>
      <c r="E44" s="369"/>
      <c r="G44" s="68"/>
    </row>
    <row r="45" spans="2:17" ht="13.5" thickBot="1">
      <c r="B45" s="81"/>
      <c r="C45" s="26" t="s">
        <v>39</v>
      </c>
      <c r="D45" s="196" t="s">
        <v>206</v>
      </c>
      <c r="E45" s="178" t="s">
        <v>205</v>
      </c>
      <c r="G45" s="68"/>
      <c r="H45" s="214"/>
      <c r="I45" s="214"/>
    </row>
    <row r="46" spans="2:17" ht="13">
      <c r="B46" s="12" t="s">
        <v>18</v>
      </c>
      <c r="C46" s="27" t="s">
        <v>109</v>
      </c>
      <c r="D46" s="94"/>
      <c r="E46" s="25"/>
      <c r="G46" s="68"/>
      <c r="H46" s="214"/>
      <c r="I46" s="214"/>
    </row>
    <row r="47" spans="2:17">
      <c r="B47" s="146" t="s">
        <v>4</v>
      </c>
      <c r="C47" s="136" t="s">
        <v>40</v>
      </c>
      <c r="D47" s="210">
        <v>68479.989700000006</v>
      </c>
      <c r="E47" s="310">
        <v>110588.08225080442</v>
      </c>
      <c r="G47" s="68"/>
    </row>
    <row r="48" spans="2:17">
      <c r="B48" s="147" t="s">
        <v>6</v>
      </c>
      <c r="C48" s="145" t="s">
        <v>41</v>
      </c>
      <c r="D48" s="210">
        <v>97630.844800000006</v>
      </c>
      <c r="E48" s="310">
        <v>112623.6574</v>
      </c>
      <c r="G48" s="154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10.1881</v>
      </c>
      <c r="E50" s="291">
        <v>10.908100000000001</v>
      </c>
      <c r="G50" s="134"/>
    </row>
    <row r="51" spans="2:7">
      <c r="B51" s="146" t="s">
        <v>6</v>
      </c>
      <c r="C51" s="136" t="s">
        <v>111</v>
      </c>
      <c r="D51" s="210">
        <v>10.1881</v>
      </c>
      <c r="E51" s="295">
        <v>10.9056</v>
      </c>
      <c r="G51" s="134"/>
    </row>
    <row r="52" spans="2:7">
      <c r="B52" s="146" t="s">
        <v>8</v>
      </c>
      <c r="C52" s="136" t="s">
        <v>112</v>
      </c>
      <c r="D52" s="210">
        <v>10.5578</v>
      </c>
      <c r="E52" s="295">
        <v>11.172600000000001</v>
      </c>
    </row>
    <row r="53" spans="2:7" ht="13" thickBot="1">
      <c r="B53" s="148" t="s">
        <v>9</v>
      </c>
      <c r="C53" s="149" t="s">
        <v>41</v>
      </c>
      <c r="D53" s="209">
        <v>10.556900000000001</v>
      </c>
      <c r="E53" s="296">
        <v>11.1716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1258637.99</v>
      </c>
      <c r="E58" s="28">
        <f>D58/E21</f>
        <v>1.0003592394129326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f>D62/E21</f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1183707.3999999999</v>
      </c>
      <c r="E64" s="75">
        <f>D64/E21</f>
        <v>0.94080477767198167</v>
      </c>
    </row>
    <row r="65" spans="2:8">
      <c r="B65" s="19" t="s">
        <v>33</v>
      </c>
      <c r="C65" s="11" t="s">
        <v>115</v>
      </c>
      <c r="D65" s="74">
        <v>0</v>
      </c>
      <c r="E65" s="75">
        <v>0</v>
      </c>
    </row>
    <row r="66" spans="2:8">
      <c r="B66" s="19" t="s">
        <v>50</v>
      </c>
      <c r="C66" s="11" t="s">
        <v>51</v>
      </c>
      <c r="D66" s="74">
        <v>0</v>
      </c>
      <c r="E66" s="75">
        <v>0</v>
      </c>
    </row>
    <row r="67" spans="2:8">
      <c r="B67" s="13" t="s">
        <v>52</v>
      </c>
      <c r="C67" s="5" t="s">
        <v>53</v>
      </c>
      <c r="D67" s="72">
        <v>0</v>
      </c>
      <c r="E67" s="73">
        <v>0</v>
      </c>
      <c r="G67" s="68"/>
    </row>
    <row r="68" spans="2:8">
      <c r="B68" s="13" t="s">
        <v>54</v>
      </c>
      <c r="C68" s="5" t="s">
        <v>55</v>
      </c>
      <c r="D68" s="72">
        <v>0</v>
      </c>
      <c r="E68" s="73">
        <v>0</v>
      </c>
      <c r="G68" s="68"/>
    </row>
    <row r="69" spans="2:8">
      <c r="B69" s="13" t="s">
        <v>56</v>
      </c>
      <c r="C69" s="5" t="s">
        <v>57</v>
      </c>
      <c r="D69" s="293">
        <v>74930.59</v>
      </c>
      <c r="E69" s="73">
        <f>D69/E21</f>
        <v>5.9554461740950859E-2</v>
      </c>
    </row>
    <row r="70" spans="2:8">
      <c r="B70" s="105" t="s">
        <v>58</v>
      </c>
      <c r="C70" s="106" t="s">
        <v>59</v>
      </c>
      <c r="D70" s="107">
        <v>0</v>
      </c>
      <c r="E70" s="108">
        <v>0</v>
      </c>
    </row>
    <row r="71" spans="2:8" ht="13">
      <c r="B71" s="113" t="s">
        <v>23</v>
      </c>
      <c r="C71" s="10" t="s">
        <v>61</v>
      </c>
      <c r="D71" s="114">
        <f>E13</f>
        <v>149.78</v>
      </c>
      <c r="E71" s="62">
        <f>D71/E21</f>
        <v>1.1904440202005109E-4</v>
      </c>
    </row>
    <row r="72" spans="2:8" ht="13">
      <c r="B72" s="109" t="s">
        <v>60</v>
      </c>
      <c r="C72" s="110" t="s">
        <v>63</v>
      </c>
      <c r="D72" s="111">
        <f>E14</f>
        <v>639.02</v>
      </c>
      <c r="E72" s="112">
        <f>D72/E21</f>
        <v>5.0788993042364164E-4</v>
      </c>
    </row>
    <row r="73" spans="2:8" ht="13">
      <c r="B73" s="20" t="s">
        <v>62</v>
      </c>
      <c r="C73" s="21" t="s">
        <v>65</v>
      </c>
      <c r="D73" s="22">
        <f>E17</f>
        <v>1240.79</v>
      </c>
      <c r="E73" s="23">
        <f>D73/E21</f>
        <v>9.8617374537627971E-4</v>
      </c>
    </row>
    <row r="74" spans="2:8" ht="13">
      <c r="B74" s="113" t="s">
        <v>64</v>
      </c>
      <c r="C74" s="10" t="s">
        <v>66</v>
      </c>
      <c r="D74" s="114">
        <f>D58+D71+D72-D73</f>
        <v>1258186</v>
      </c>
      <c r="E74" s="62">
        <f>E58+E71+E72-E73</f>
        <v>1</v>
      </c>
    </row>
    <row r="75" spans="2:8">
      <c r="B75" s="13" t="s">
        <v>4</v>
      </c>
      <c r="C75" s="5" t="s">
        <v>67</v>
      </c>
      <c r="D75" s="72">
        <f>D74-D77</f>
        <v>1258186</v>
      </c>
      <c r="E75" s="73">
        <f>D75/E21</f>
        <v>1</v>
      </c>
      <c r="G75" s="68"/>
      <c r="H75" s="134"/>
    </row>
    <row r="76" spans="2:8">
      <c r="B76" s="13" t="s">
        <v>6</v>
      </c>
      <c r="C76" s="5" t="s">
        <v>116</v>
      </c>
      <c r="D76" s="72">
        <v>0</v>
      </c>
      <c r="E76" s="73">
        <f>D76/E21</f>
        <v>0</v>
      </c>
      <c r="G76" s="68"/>
      <c r="H76" s="134"/>
    </row>
    <row r="77" spans="2:8" ht="13" thickBot="1">
      <c r="B77" s="14" t="s">
        <v>8</v>
      </c>
      <c r="C77" s="15" t="s">
        <v>117</v>
      </c>
      <c r="D77" s="76">
        <v>0</v>
      </c>
      <c r="E77" s="77">
        <f>D77/E21</f>
        <v>0</v>
      </c>
    </row>
    <row r="78" spans="2:8">
      <c r="B78" s="1"/>
      <c r="C78" s="1"/>
      <c r="D78" s="2"/>
      <c r="E78" s="2"/>
    </row>
    <row r="79" spans="2:8">
      <c r="B79" s="1"/>
      <c r="C79" s="1"/>
      <c r="D79" s="2"/>
      <c r="E79" s="2"/>
    </row>
    <row r="80" spans="2:8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>
    <pageSetUpPr fitToPage="1"/>
  </sheetPr>
  <dimension ref="A1:Q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453125" customWidth="1"/>
    <col min="9" max="9" width="13.26953125" customWidth="1"/>
    <col min="10" max="10" width="13.54296875" customWidth="1"/>
    <col min="11" max="11" width="15.72656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136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13324638.989999998</v>
      </c>
      <c r="E11" s="269">
        <f>SUM(E12:E14)</f>
        <v>13696428.68</v>
      </c>
    </row>
    <row r="12" spans="2:12">
      <c r="B12" s="135" t="s">
        <v>4</v>
      </c>
      <c r="C12" s="172" t="s">
        <v>5</v>
      </c>
      <c r="D12" s="270">
        <v>13318466.699999999</v>
      </c>
      <c r="E12" s="271">
        <v>13666712.210000001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1263.95</v>
      </c>
      <c r="H13" s="68"/>
    </row>
    <row r="14" spans="2:12">
      <c r="B14" s="135" t="s">
        <v>8</v>
      </c>
      <c r="C14" s="172" t="s">
        <v>10</v>
      </c>
      <c r="D14" s="272">
        <v>6172.29</v>
      </c>
      <c r="E14" s="273">
        <f>E15</f>
        <v>28452.52</v>
      </c>
      <c r="H14" s="68"/>
    </row>
    <row r="15" spans="2:12">
      <c r="B15" s="135" t="s">
        <v>103</v>
      </c>
      <c r="C15" s="172" t="s">
        <v>11</v>
      </c>
      <c r="D15" s="272">
        <v>6172.29</v>
      </c>
      <c r="E15" s="273">
        <v>28452.52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7" ht="13">
      <c r="B17" s="8" t="s">
        <v>13</v>
      </c>
      <c r="C17" s="157" t="s">
        <v>65</v>
      </c>
      <c r="D17" s="276">
        <v>2165.7399999999998</v>
      </c>
      <c r="E17" s="277">
        <f>E18</f>
        <v>17398.810000000001</v>
      </c>
      <c r="H17" s="68"/>
    </row>
    <row r="18" spans="2:17">
      <c r="B18" s="135" t="s">
        <v>4</v>
      </c>
      <c r="C18" s="172" t="s">
        <v>11</v>
      </c>
      <c r="D18" s="274">
        <v>2165.7399999999998</v>
      </c>
      <c r="E18" s="275">
        <v>17398.810000000001</v>
      </c>
    </row>
    <row r="19" spans="2:17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7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7" ht="13.5" thickBot="1">
      <c r="B21" s="373" t="s">
        <v>107</v>
      </c>
      <c r="C21" s="374"/>
      <c r="D21" s="280">
        <v>13322473.249999998</v>
      </c>
      <c r="E21" s="281">
        <f>E11-E17</f>
        <v>13679029.869999999</v>
      </c>
      <c r="F21" s="71"/>
      <c r="G21" s="71"/>
      <c r="H21" s="130"/>
      <c r="J21" s="164"/>
      <c r="K21" s="130"/>
    </row>
    <row r="22" spans="2:17">
      <c r="B22" s="3"/>
      <c r="C22" s="6"/>
      <c r="D22" s="7"/>
      <c r="E22" s="190"/>
      <c r="G22" s="68"/>
    </row>
    <row r="23" spans="2:17" ht="13.5">
      <c r="B23" s="367" t="s">
        <v>101</v>
      </c>
      <c r="C23" s="375"/>
      <c r="D23" s="375"/>
      <c r="E23" s="375"/>
      <c r="G23" s="68"/>
    </row>
    <row r="24" spans="2:17" ht="15.75" customHeight="1" thickBot="1">
      <c r="B24" s="366" t="s">
        <v>102</v>
      </c>
      <c r="C24" s="376"/>
      <c r="D24" s="376"/>
      <c r="E24" s="376"/>
    </row>
    <row r="25" spans="2:17" ht="13.5" thickBot="1">
      <c r="B25" s="81"/>
      <c r="C25" s="142" t="s">
        <v>2</v>
      </c>
      <c r="D25" s="196" t="s">
        <v>206</v>
      </c>
      <c r="E25" s="178" t="s">
        <v>205</v>
      </c>
      <c r="G25" s="133"/>
      <c r="K25" s="134"/>
      <c r="Q25" s="134"/>
    </row>
    <row r="26" spans="2:17" ht="13">
      <c r="B26" s="88" t="s">
        <v>15</v>
      </c>
      <c r="C26" s="89" t="s">
        <v>16</v>
      </c>
      <c r="D26" s="282">
        <v>11672473.51</v>
      </c>
      <c r="E26" s="283">
        <v>13322473.25</v>
      </c>
      <c r="G26" s="69"/>
    </row>
    <row r="27" spans="2:17" ht="13">
      <c r="B27" s="8" t="s">
        <v>17</v>
      </c>
      <c r="C27" s="9" t="s">
        <v>108</v>
      </c>
      <c r="D27" s="284">
        <v>-403784.11000000004</v>
      </c>
      <c r="E27" s="219">
        <v>-718496.47</v>
      </c>
      <c r="F27" s="68"/>
      <c r="G27" s="127"/>
      <c r="H27" s="175"/>
      <c r="I27" s="175"/>
      <c r="J27" s="127"/>
    </row>
    <row r="28" spans="2:17" ht="13">
      <c r="B28" s="8" t="s">
        <v>18</v>
      </c>
      <c r="C28" s="9" t="s">
        <v>19</v>
      </c>
      <c r="D28" s="284">
        <v>373288.34</v>
      </c>
      <c r="E28" s="220">
        <v>373189.10000000003</v>
      </c>
      <c r="F28" s="68"/>
      <c r="G28" s="127"/>
      <c r="H28" s="175"/>
      <c r="I28" s="175"/>
      <c r="J28" s="127"/>
    </row>
    <row r="29" spans="2:17">
      <c r="B29" s="143" t="s">
        <v>4</v>
      </c>
      <c r="C29" s="136" t="s">
        <v>20</v>
      </c>
      <c r="D29" s="285">
        <v>372214.56</v>
      </c>
      <c r="E29" s="221">
        <v>351329.76</v>
      </c>
      <c r="F29" s="68"/>
      <c r="G29" s="127"/>
      <c r="H29" s="175"/>
      <c r="I29" s="175"/>
      <c r="J29" s="127"/>
    </row>
    <row r="30" spans="2:17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7">
      <c r="B31" s="143" t="s">
        <v>8</v>
      </c>
      <c r="C31" s="136" t="s">
        <v>22</v>
      </c>
      <c r="D31" s="285">
        <v>1073.78</v>
      </c>
      <c r="E31" s="221">
        <v>21859.34</v>
      </c>
      <c r="F31" s="68"/>
      <c r="G31" s="127"/>
      <c r="H31" s="175"/>
      <c r="I31" s="175"/>
      <c r="J31" s="127"/>
    </row>
    <row r="32" spans="2:17" ht="13">
      <c r="B32" s="85" t="s">
        <v>23</v>
      </c>
      <c r="C32" s="10" t="s">
        <v>24</v>
      </c>
      <c r="D32" s="284">
        <v>777072.45000000007</v>
      </c>
      <c r="E32" s="220">
        <v>1091685.57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566347.26</v>
      </c>
      <c r="E33" s="221">
        <v>959924.96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16172.800000000001</v>
      </c>
      <c r="E34" s="221">
        <v>12419.45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29927.63</v>
      </c>
      <c r="E35" s="221">
        <v>26483.93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87939.78</v>
      </c>
      <c r="E37" s="221">
        <v>92857.23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76684.98000000001</v>
      </c>
      <c r="E39" s="222">
        <v>0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1694288.2600000002</v>
      </c>
      <c r="E40" s="288">
        <v>1075053.0900000001</v>
      </c>
      <c r="G40" s="69"/>
    </row>
    <row r="41" spans="2:10" ht="13.5" thickBot="1">
      <c r="B41" s="92" t="s">
        <v>37</v>
      </c>
      <c r="C41" s="93" t="s">
        <v>38</v>
      </c>
      <c r="D41" s="289">
        <v>12962977.66</v>
      </c>
      <c r="E41" s="281">
        <v>13679029.869999999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26">
        <v>69451.827000000005</v>
      </c>
      <c r="E47" s="310">
        <v>65568.128239655241</v>
      </c>
      <c r="G47" s="68"/>
    </row>
    <row r="48" spans="2:10">
      <c r="B48" s="147" t="s">
        <v>6</v>
      </c>
      <c r="C48" s="145" t="s">
        <v>41</v>
      </c>
      <c r="D48" s="226">
        <v>67206.401500000007</v>
      </c>
      <c r="E48" s="310">
        <v>62068.3554</v>
      </c>
      <c r="G48" s="154"/>
      <c r="J48" s="128"/>
    </row>
    <row r="49" spans="2:7" ht="13">
      <c r="B49" s="113" t="s">
        <v>23</v>
      </c>
      <c r="C49" s="116" t="s">
        <v>110</v>
      </c>
      <c r="D49" s="233"/>
      <c r="E49" s="117"/>
    </row>
    <row r="50" spans="2:7">
      <c r="B50" s="146" t="s">
        <v>4</v>
      </c>
      <c r="C50" s="136" t="s">
        <v>40</v>
      </c>
      <c r="D50" s="226">
        <v>168.0658</v>
      </c>
      <c r="E50" s="291">
        <v>203.18520000000001</v>
      </c>
      <c r="G50" s="134"/>
    </row>
    <row r="51" spans="2:7">
      <c r="B51" s="146" t="s">
        <v>6</v>
      </c>
      <c r="C51" s="136" t="s">
        <v>111</v>
      </c>
      <c r="D51" s="226">
        <v>168.0658</v>
      </c>
      <c r="E51" s="314">
        <v>196.0805</v>
      </c>
      <c r="G51" s="134"/>
    </row>
    <row r="52" spans="2:7" ht="12.75" customHeight="1">
      <c r="B52" s="146" t="s">
        <v>8</v>
      </c>
      <c r="C52" s="136" t="s">
        <v>112</v>
      </c>
      <c r="D52" s="226">
        <v>192.88310000000001</v>
      </c>
      <c r="E52" s="314">
        <v>222.69850000000002</v>
      </c>
    </row>
    <row r="53" spans="2:7" ht="13" thickBot="1">
      <c r="B53" s="148" t="s">
        <v>9</v>
      </c>
      <c r="C53" s="149" t="s">
        <v>41</v>
      </c>
      <c r="D53" s="209">
        <v>192.88310000000001</v>
      </c>
      <c r="E53" s="292">
        <v>220.38650000000001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7.25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13666712.210000001</v>
      </c>
      <c r="E58" s="28">
        <f>D58/E21</f>
        <v>0.99909952239909849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13235629.73</v>
      </c>
      <c r="E64" s="75">
        <f>D64/E21</f>
        <v>0.96758541035337331</v>
      </c>
    </row>
    <row r="65" spans="2:7">
      <c r="B65" s="201" t="s">
        <v>33</v>
      </c>
      <c r="C65" s="145" t="s">
        <v>115</v>
      </c>
      <c r="D65" s="74">
        <v>0</v>
      </c>
      <c r="E65" s="75">
        <v>0</v>
      </c>
    </row>
    <row r="66" spans="2:7">
      <c r="B66" s="201" t="s">
        <v>50</v>
      </c>
      <c r="C66" s="145" t="s">
        <v>51</v>
      </c>
      <c r="D66" s="74">
        <v>0</v>
      </c>
      <c r="E66" s="75">
        <v>0</v>
      </c>
      <c r="G66" s="68"/>
    </row>
    <row r="67" spans="2:7">
      <c r="B67" s="202" t="s">
        <v>52</v>
      </c>
      <c r="C67" s="136" t="s">
        <v>53</v>
      </c>
      <c r="D67" s="72">
        <v>0</v>
      </c>
      <c r="E67" s="73">
        <v>0</v>
      </c>
    </row>
    <row r="68" spans="2:7">
      <c r="B68" s="202" t="s">
        <v>54</v>
      </c>
      <c r="C68" s="136" t="s">
        <v>55</v>
      </c>
      <c r="D68" s="72">
        <v>0</v>
      </c>
      <c r="E68" s="73">
        <v>0</v>
      </c>
    </row>
    <row r="69" spans="2:7">
      <c r="B69" s="202" t="s">
        <v>56</v>
      </c>
      <c r="C69" s="136" t="s">
        <v>57</v>
      </c>
      <c r="D69" s="293">
        <v>431082.48</v>
      </c>
      <c r="E69" s="73">
        <f>D69/E21</f>
        <v>3.1514112045725066E-2</v>
      </c>
    </row>
    <row r="70" spans="2:7">
      <c r="B70" s="203" t="s">
        <v>58</v>
      </c>
      <c r="C70" s="168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1263.95</v>
      </c>
      <c r="E71" s="62">
        <f>D71/E21</f>
        <v>9.2400558520017341E-5</v>
      </c>
    </row>
    <row r="72" spans="2:7" ht="13">
      <c r="B72" s="109" t="s">
        <v>60</v>
      </c>
      <c r="C72" s="110" t="s">
        <v>63</v>
      </c>
      <c r="D72" s="111">
        <f>E14</f>
        <v>28452.52</v>
      </c>
      <c r="E72" s="112">
        <f>D72/E21</f>
        <v>2.0800100789603732E-3</v>
      </c>
    </row>
    <row r="73" spans="2:7" ht="13">
      <c r="B73" s="20" t="s">
        <v>62</v>
      </c>
      <c r="C73" s="21" t="s">
        <v>65</v>
      </c>
      <c r="D73" s="22">
        <f>E17</f>
        <v>17398.810000000001</v>
      </c>
      <c r="E73" s="23">
        <f>D73/E21</f>
        <v>1.2719330365787119E-3</v>
      </c>
    </row>
    <row r="74" spans="2:7" ht="13">
      <c r="B74" s="113" t="s">
        <v>64</v>
      </c>
      <c r="C74" s="10" t="s">
        <v>66</v>
      </c>
      <c r="D74" s="114">
        <f>D58+D71+D72-D73</f>
        <v>13679029.869999999</v>
      </c>
      <c r="E74" s="62">
        <f>E58+E71+E72-E73</f>
        <v>1.0000000000000002</v>
      </c>
    </row>
    <row r="75" spans="2:7">
      <c r="B75" s="202" t="s">
        <v>4</v>
      </c>
      <c r="C75" s="136" t="s">
        <v>67</v>
      </c>
      <c r="D75" s="72">
        <f>D74</f>
        <v>13679029.869999999</v>
      </c>
      <c r="E75" s="73">
        <f>E74</f>
        <v>1.0000000000000002</v>
      </c>
    </row>
    <row r="76" spans="2:7">
      <c r="B76" s="202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5429687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137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10086665.039999999</v>
      </c>
      <c r="E11" s="269">
        <f>SUM(E12:E14)</f>
        <v>10644984.050000001</v>
      </c>
      <c r="H11" s="68"/>
    </row>
    <row r="12" spans="2:12">
      <c r="B12" s="135" t="s">
        <v>4</v>
      </c>
      <c r="C12" s="172" t="s">
        <v>5</v>
      </c>
      <c r="D12" s="270">
        <v>10081666.129999999</v>
      </c>
      <c r="E12" s="271">
        <v>10637623.17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982.55</v>
      </c>
      <c r="H13" s="68"/>
    </row>
    <row r="14" spans="2:12">
      <c r="B14" s="135" t="s">
        <v>8</v>
      </c>
      <c r="C14" s="172" t="s">
        <v>10</v>
      </c>
      <c r="D14" s="272">
        <v>4998.91</v>
      </c>
      <c r="E14" s="273">
        <f>E15</f>
        <v>6378.33</v>
      </c>
      <c r="H14" s="68"/>
    </row>
    <row r="15" spans="2:12">
      <c r="B15" s="135" t="s">
        <v>103</v>
      </c>
      <c r="C15" s="172" t="s">
        <v>11</v>
      </c>
      <c r="D15" s="272">
        <v>4998.91</v>
      </c>
      <c r="E15" s="273">
        <v>6378.33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1866.82</v>
      </c>
      <c r="E17" s="277">
        <f>E18</f>
        <v>2480.61</v>
      </c>
    </row>
    <row r="18" spans="2:11">
      <c r="B18" s="135" t="s">
        <v>4</v>
      </c>
      <c r="C18" s="172" t="s">
        <v>11</v>
      </c>
      <c r="D18" s="274">
        <v>1866.82</v>
      </c>
      <c r="E18" s="275">
        <v>2480.61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10084798.219999999</v>
      </c>
      <c r="E21" s="281">
        <f>E11-E17</f>
        <v>10642503.440000001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0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8" customHeight="1" thickBot="1">
      <c r="B24" s="366" t="s">
        <v>102</v>
      </c>
      <c r="C24" s="376"/>
      <c r="D24" s="376"/>
      <c r="E24" s="376"/>
      <c r="K24" s="134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8648413.9700000007</v>
      </c>
      <c r="E26" s="283">
        <v>10084798.219999999</v>
      </c>
      <c r="G26" s="69"/>
    </row>
    <row r="27" spans="2:11" ht="13">
      <c r="B27" s="8" t="s">
        <v>17</v>
      </c>
      <c r="C27" s="9" t="s">
        <v>108</v>
      </c>
      <c r="D27" s="284">
        <v>-352533.31000000006</v>
      </c>
      <c r="E27" s="219">
        <v>-566036.35000000009</v>
      </c>
      <c r="F27" s="68"/>
      <c r="G27" s="127"/>
      <c r="H27" s="170"/>
      <c r="I27" s="175"/>
      <c r="J27" s="127"/>
    </row>
    <row r="28" spans="2:11" ht="13">
      <c r="B28" s="8" t="s">
        <v>18</v>
      </c>
      <c r="C28" s="9" t="s">
        <v>19</v>
      </c>
      <c r="D28" s="284">
        <v>419222.31000000006</v>
      </c>
      <c r="E28" s="220">
        <v>320671.25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341647.15</v>
      </c>
      <c r="E29" s="221">
        <v>320671.25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77575.16</v>
      </c>
      <c r="E31" s="221">
        <v>0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771755.62000000011</v>
      </c>
      <c r="E32" s="220">
        <v>886707.60000000009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596353.32000000007</v>
      </c>
      <c r="E33" s="221">
        <v>402897.2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63964.43</v>
      </c>
      <c r="E34" s="221">
        <v>364934.37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41269.629999999997</v>
      </c>
      <c r="E35" s="221">
        <v>38680.81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62863.65</v>
      </c>
      <c r="E37" s="221">
        <v>67974.430000000008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7304.59</v>
      </c>
      <c r="E39" s="222">
        <v>12220.79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1434399.43</v>
      </c>
      <c r="E40" s="288">
        <v>1123741.57</v>
      </c>
      <c r="G40" s="127"/>
      <c r="H40" s="134"/>
      <c r="I40" s="134"/>
      <c r="J40" s="134"/>
    </row>
    <row r="41" spans="2:10" ht="13.5" thickBot="1">
      <c r="B41" s="92" t="s">
        <v>37</v>
      </c>
      <c r="C41" s="93" t="s">
        <v>38</v>
      </c>
      <c r="D41" s="289">
        <v>9730280.0899999999</v>
      </c>
      <c r="E41" s="281">
        <v>10642503.439999999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57567.309300000001</v>
      </c>
      <c r="E47" s="310">
        <v>54501.404688997995</v>
      </c>
      <c r="G47" s="68"/>
    </row>
    <row r="48" spans="2:10">
      <c r="B48" s="147" t="s">
        <v>6</v>
      </c>
      <c r="C48" s="145" t="s">
        <v>41</v>
      </c>
      <c r="D48" s="210">
        <v>55456.090400000001</v>
      </c>
      <c r="E48" s="310">
        <v>51623.456200000001</v>
      </c>
      <c r="G48" s="154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150.2313</v>
      </c>
      <c r="E50" s="291">
        <v>185.03740000000002</v>
      </c>
      <c r="G50" s="134"/>
    </row>
    <row r="51" spans="2:7">
      <c r="B51" s="146" t="s">
        <v>6</v>
      </c>
      <c r="C51" s="136" t="s">
        <v>111</v>
      </c>
      <c r="D51" s="210">
        <v>150.2313</v>
      </c>
      <c r="E51" s="314">
        <v>177.71530000000001</v>
      </c>
      <c r="G51" s="134"/>
    </row>
    <row r="52" spans="2:7" ht="12.75" customHeight="1">
      <c r="B52" s="146" t="s">
        <v>8</v>
      </c>
      <c r="C52" s="136" t="s">
        <v>112</v>
      </c>
      <c r="D52" s="210">
        <v>175.68530000000001</v>
      </c>
      <c r="E52" s="314">
        <v>207.70760000000001</v>
      </c>
    </row>
    <row r="53" spans="2:7" ht="13" thickBot="1">
      <c r="B53" s="148" t="s">
        <v>9</v>
      </c>
      <c r="C53" s="149" t="s">
        <v>41</v>
      </c>
      <c r="D53" s="209">
        <v>175.45920000000001</v>
      </c>
      <c r="E53" s="296">
        <v>206.15640000000002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10637623.17</v>
      </c>
      <c r="E58" s="28">
        <f>D58/E21</f>
        <v>0.99954143590110023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10282119.77</v>
      </c>
      <c r="E64" s="75">
        <f>D64/E21</f>
        <v>0.96613732172775302</v>
      </c>
    </row>
    <row r="65" spans="2:7">
      <c r="B65" s="19" t="s">
        <v>33</v>
      </c>
      <c r="C65" s="11" t="s">
        <v>115</v>
      </c>
      <c r="D65" s="74">
        <v>0</v>
      </c>
      <c r="E65" s="75">
        <v>0</v>
      </c>
      <c r="G65" s="68"/>
    </row>
    <row r="66" spans="2:7">
      <c r="B66" s="19" t="s">
        <v>50</v>
      </c>
      <c r="C66" s="11" t="s">
        <v>51</v>
      </c>
      <c r="D66" s="74">
        <v>0</v>
      </c>
      <c r="E66" s="75">
        <v>0</v>
      </c>
    </row>
    <row r="67" spans="2:7">
      <c r="B67" s="13" t="s">
        <v>52</v>
      </c>
      <c r="C67" s="5" t="s">
        <v>53</v>
      </c>
      <c r="D67" s="72">
        <v>0</v>
      </c>
      <c r="E67" s="73">
        <v>0</v>
      </c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293">
        <v>355503.4</v>
      </c>
      <c r="E69" s="73">
        <f>D69/E21</f>
        <v>3.3404114173347169E-2</v>
      </c>
    </row>
    <row r="70" spans="2:7">
      <c r="B70" s="105" t="s">
        <v>58</v>
      </c>
      <c r="C70" s="106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982.55</v>
      </c>
      <c r="E71" s="62">
        <f>D71/E21</f>
        <v>9.2323202481389081E-5</v>
      </c>
    </row>
    <row r="72" spans="2:7" ht="13">
      <c r="B72" s="109" t="s">
        <v>60</v>
      </c>
      <c r="C72" s="110" t="s">
        <v>63</v>
      </c>
      <c r="D72" s="111">
        <f>E14</f>
        <v>6378.33</v>
      </c>
      <c r="E72" s="112">
        <f>D72/E21</f>
        <v>5.9932609239541853E-4</v>
      </c>
    </row>
    <row r="73" spans="2:7" ht="13">
      <c r="B73" s="20" t="s">
        <v>62</v>
      </c>
      <c r="C73" s="21" t="s">
        <v>65</v>
      </c>
      <c r="D73" s="22">
        <f>E17</f>
        <v>2480.61</v>
      </c>
      <c r="E73" s="23">
        <f>D73/E21</f>
        <v>2.3308519597716005E-4</v>
      </c>
    </row>
    <row r="74" spans="2:7" ht="13">
      <c r="B74" s="113" t="s">
        <v>64</v>
      </c>
      <c r="C74" s="10" t="s">
        <v>66</v>
      </c>
      <c r="D74" s="114">
        <f>D58+D71+D72-D73</f>
        <v>10642503.440000001</v>
      </c>
      <c r="E74" s="62">
        <f>E58+E71+E72-E73</f>
        <v>0.99999999999999989</v>
      </c>
    </row>
    <row r="75" spans="2:7">
      <c r="B75" s="13" t="s">
        <v>4</v>
      </c>
      <c r="C75" s="5" t="s">
        <v>67</v>
      </c>
      <c r="D75" s="72">
        <f>D74</f>
        <v>10642503.440000001</v>
      </c>
      <c r="E75" s="73">
        <f>E74</f>
        <v>0.99999999999999989</v>
      </c>
    </row>
    <row r="76" spans="2:7">
      <c r="B76" s="13" t="s">
        <v>6</v>
      </c>
      <c r="C76" s="5" t="s">
        <v>116</v>
      </c>
      <c r="D76" s="72">
        <v>0</v>
      </c>
      <c r="E76" s="73">
        <v>0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Q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20.269531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121</v>
      </c>
      <c r="C5" s="364"/>
      <c r="D5" s="364"/>
      <c r="E5" s="364"/>
    </row>
    <row r="6" spans="2:12" ht="14">
      <c r="B6" s="365" t="s">
        <v>138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122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123</v>
      </c>
      <c r="C11" s="27" t="s">
        <v>106</v>
      </c>
      <c r="D11" s="268">
        <v>11410844.840000002</v>
      </c>
      <c r="E11" s="269">
        <f>SUM(E12:E14)</f>
        <v>11443811.879999999</v>
      </c>
    </row>
    <row r="12" spans="2:12">
      <c r="B12" s="135">
        <v>1</v>
      </c>
      <c r="C12" s="172" t="s">
        <v>5</v>
      </c>
      <c r="D12" s="270">
        <v>11404245.790000001</v>
      </c>
      <c r="E12" s="271">
        <v>11416417.309999999</v>
      </c>
      <c r="H12" s="68"/>
    </row>
    <row r="13" spans="2:12">
      <c r="B13" s="135">
        <v>2</v>
      </c>
      <c r="C13" s="172" t="s">
        <v>7</v>
      </c>
      <c r="D13" s="272">
        <v>0</v>
      </c>
      <c r="E13" s="273">
        <v>556.16999999999996</v>
      </c>
      <c r="H13" s="68"/>
    </row>
    <row r="14" spans="2:12">
      <c r="B14" s="135">
        <v>3</v>
      </c>
      <c r="C14" s="172" t="s">
        <v>10</v>
      </c>
      <c r="D14" s="272">
        <v>6599.05</v>
      </c>
      <c r="E14" s="273">
        <f>E15</f>
        <v>26838.400000000001</v>
      </c>
      <c r="H14" s="68"/>
    </row>
    <row r="15" spans="2:12">
      <c r="B15" s="135">
        <v>31</v>
      </c>
      <c r="C15" s="172" t="s">
        <v>11</v>
      </c>
      <c r="D15" s="272">
        <v>6599.05</v>
      </c>
      <c r="E15" s="273">
        <v>26838.400000000001</v>
      </c>
      <c r="H15" s="68"/>
    </row>
    <row r="16" spans="2:12">
      <c r="B16" s="138">
        <v>32</v>
      </c>
      <c r="C16" s="173" t="s">
        <v>12</v>
      </c>
      <c r="D16" s="274">
        <v>0</v>
      </c>
      <c r="E16" s="275">
        <v>0</v>
      </c>
      <c r="H16" s="68"/>
    </row>
    <row r="17" spans="2:17" ht="13">
      <c r="B17" s="8" t="s">
        <v>124</v>
      </c>
      <c r="C17" s="157" t="s">
        <v>65</v>
      </c>
      <c r="D17" s="276">
        <v>2712.09</v>
      </c>
      <c r="E17" s="277">
        <f>E18</f>
        <v>8582.7800000000007</v>
      </c>
      <c r="H17" s="68"/>
    </row>
    <row r="18" spans="2:17">
      <c r="B18" s="135">
        <v>1</v>
      </c>
      <c r="C18" s="172" t="s">
        <v>11</v>
      </c>
      <c r="D18" s="274">
        <v>2712.09</v>
      </c>
      <c r="E18" s="275">
        <v>8582.7800000000007</v>
      </c>
    </row>
    <row r="19" spans="2:17" ht="15" customHeight="1">
      <c r="B19" s="135">
        <v>2</v>
      </c>
      <c r="C19" s="172" t="s">
        <v>105</v>
      </c>
      <c r="D19" s="272">
        <v>0</v>
      </c>
      <c r="E19" s="273">
        <v>0</v>
      </c>
    </row>
    <row r="20" spans="2:17" ht="13" thickBot="1">
      <c r="B20" s="140">
        <v>3</v>
      </c>
      <c r="C20" s="141" t="s">
        <v>14</v>
      </c>
      <c r="D20" s="278">
        <v>0</v>
      </c>
      <c r="E20" s="279">
        <v>0</v>
      </c>
    </row>
    <row r="21" spans="2:17" ht="13.5" thickBot="1">
      <c r="B21" s="373" t="s">
        <v>125</v>
      </c>
      <c r="C21" s="374"/>
      <c r="D21" s="280">
        <v>11408132.750000002</v>
      </c>
      <c r="E21" s="281">
        <f>E11-E17</f>
        <v>11435229.1</v>
      </c>
      <c r="F21" s="71"/>
      <c r="G21" s="71"/>
      <c r="H21" s="130"/>
      <c r="J21" s="164"/>
      <c r="K21" s="130"/>
    </row>
    <row r="22" spans="2:17">
      <c r="B22" s="3"/>
      <c r="C22" s="6"/>
      <c r="D22" s="224"/>
      <c r="E22" s="225"/>
      <c r="G22" s="68"/>
      <c r="Q22" s="134"/>
    </row>
    <row r="23" spans="2:17" ht="13.5">
      <c r="B23" s="367" t="s">
        <v>126</v>
      </c>
      <c r="C23" s="375"/>
      <c r="D23" s="375"/>
      <c r="E23" s="375"/>
      <c r="G23" s="68"/>
    </row>
    <row r="24" spans="2:17" ht="15.75" customHeight="1" thickBot="1">
      <c r="B24" s="366" t="s">
        <v>102</v>
      </c>
      <c r="C24" s="376"/>
      <c r="D24" s="376"/>
      <c r="E24" s="376"/>
      <c r="K24" s="134"/>
    </row>
    <row r="25" spans="2:17" ht="13.5" thickBot="1">
      <c r="B25" s="81"/>
      <c r="C25" s="142" t="s">
        <v>2</v>
      </c>
      <c r="D25" s="196" t="s">
        <v>206</v>
      </c>
      <c r="E25" s="178" t="s">
        <v>205</v>
      </c>
    </row>
    <row r="26" spans="2:17" ht="13">
      <c r="B26" s="88" t="s">
        <v>127</v>
      </c>
      <c r="C26" s="89" t="s">
        <v>16</v>
      </c>
      <c r="D26" s="315">
        <v>11064427.879999999</v>
      </c>
      <c r="E26" s="283">
        <v>11408132.750000002</v>
      </c>
      <c r="G26" s="69"/>
    </row>
    <row r="27" spans="2:17" ht="13">
      <c r="B27" s="8" t="s">
        <v>128</v>
      </c>
      <c r="C27" s="9" t="s">
        <v>108</v>
      </c>
      <c r="D27" s="316">
        <v>-1107234.19</v>
      </c>
      <c r="E27" s="219">
        <v>-486215.22000000003</v>
      </c>
      <c r="F27" s="68"/>
      <c r="G27" s="127"/>
      <c r="H27" s="175"/>
      <c r="I27" s="175"/>
      <c r="J27" s="127"/>
    </row>
    <row r="28" spans="2:17" ht="13">
      <c r="B28" s="8" t="s">
        <v>122</v>
      </c>
      <c r="C28" s="9" t="s">
        <v>19</v>
      </c>
      <c r="D28" s="316">
        <v>405884.96</v>
      </c>
      <c r="E28" s="220">
        <v>396307.92</v>
      </c>
      <c r="F28" s="68"/>
      <c r="G28" s="127"/>
      <c r="H28" s="175"/>
      <c r="I28" s="175"/>
      <c r="J28" s="127"/>
    </row>
    <row r="29" spans="2:17">
      <c r="B29" s="143">
        <v>1</v>
      </c>
      <c r="C29" s="136" t="s">
        <v>20</v>
      </c>
      <c r="D29" s="270">
        <v>405884.96</v>
      </c>
      <c r="E29" s="221">
        <v>375990.47000000003</v>
      </c>
      <c r="F29" s="68"/>
      <c r="G29" s="127"/>
      <c r="H29" s="175"/>
      <c r="I29" s="175"/>
      <c r="J29" s="127"/>
    </row>
    <row r="30" spans="2:17">
      <c r="B30" s="143">
        <v>2</v>
      </c>
      <c r="C30" s="136" t="s">
        <v>21</v>
      </c>
      <c r="D30" s="270">
        <v>0</v>
      </c>
      <c r="E30" s="221">
        <v>0</v>
      </c>
      <c r="F30" s="68"/>
      <c r="G30" s="127"/>
      <c r="H30" s="175"/>
      <c r="I30" s="175"/>
      <c r="J30" s="127"/>
    </row>
    <row r="31" spans="2:17">
      <c r="B31" s="143">
        <v>3</v>
      </c>
      <c r="C31" s="136" t="s">
        <v>22</v>
      </c>
      <c r="D31" s="270">
        <v>0</v>
      </c>
      <c r="E31" s="221">
        <v>20317.45</v>
      </c>
      <c r="F31" s="68"/>
      <c r="G31" s="127"/>
      <c r="H31" s="175"/>
      <c r="I31" s="175"/>
      <c r="J31" s="127"/>
    </row>
    <row r="32" spans="2:17" ht="13">
      <c r="B32" s="85" t="s">
        <v>129</v>
      </c>
      <c r="C32" s="10" t="s">
        <v>24</v>
      </c>
      <c r="D32" s="316">
        <v>1513119.15</v>
      </c>
      <c r="E32" s="220">
        <v>882523.14</v>
      </c>
      <c r="F32" s="68"/>
      <c r="G32" s="127"/>
      <c r="H32" s="175"/>
      <c r="I32" s="175"/>
      <c r="J32" s="127"/>
    </row>
    <row r="33" spans="2:10">
      <c r="B33" s="143">
        <v>1</v>
      </c>
      <c r="C33" s="136" t="s">
        <v>25</v>
      </c>
      <c r="D33" s="270">
        <v>1282254.51</v>
      </c>
      <c r="E33" s="221">
        <v>627524.91</v>
      </c>
      <c r="F33" s="68"/>
      <c r="G33" s="127"/>
      <c r="H33" s="175"/>
      <c r="I33" s="175"/>
      <c r="J33" s="127"/>
    </row>
    <row r="34" spans="2:10">
      <c r="B34" s="143">
        <v>2</v>
      </c>
      <c r="C34" s="136" t="s">
        <v>26</v>
      </c>
      <c r="D34" s="270">
        <v>118026.47</v>
      </c>
      <c r="E34" s="221">
        <v>150171.35</v>
      </c>
      <c r="F34" s="68"/>
      <c r="G34" s="127"/>
      <c r="H34" s="175"/>
      <c r="I34" s="175"/>
      <c r="J34" s="127"/>
    </row>
    <row r="35" spans="2:10">
      <c r="B35" s="143">
        <v>3</v>
      </c>
      <c r="C35" s="136" t="s">
        <v>27</v>
      </c>
      <c r="D35" s="270">
        <v>34185.360000000001</v>
      </c>
      <c r="E35" s="221">
        <v>28681.14</v>
      </c>
      <c r="F35" s="68"/>
      <c r="G35" s="127"/>
      <c r="H35" s="175"/>
      <c r="I35" s="175"/>
      <c r="J35" s="127"/>
    </row>
    <row r="36" spans="2:10">
      <c r="B36" s="143">
        <v>4</v>
      </c>
      <c r="C36" s="136" t="s">
        <v>28</v>
      </c>
      <c r="D36" s="270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>
        <v>5</v>
      </c>
      <c r="C37" s="136" t="s">
        <v>30</v>
      </c>
      <c r="D37" s="270">
        <v>78571.62</v>
      </c>
      <c r="E37" s="221">
        <v>76145.740000000005</v>
      </c>
      <c r="F37" s="68"/>
      <c r="G37" s="127"/>
      <c r="H37" s="175"/>
      <c r="I37" s="175"/>
      <c r="J37" s="127"/>
    </row>
    <row r="38" spans="2:10">
      <c r="B38" s="143">
        <v>6</v>
      </c>
      <c r="C38" s="136" t="s">
        <v>32</v>
      </c>
      <c r="D38" s="270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>
        <v>7</v>
      </c>
      <c r="C39" s="145" t="s">
        <v>34</v>
      </c>
      <c r="D39" s="317">
        <v>81.189999999999984</v>
      </c>
      <c r="E39" s="222">
        <v>0</v>
      </c>
      <c r="F39" s="68"/>
      <c r="G39" s="127"/>
      <c r="H39" s="175"/>
      <c r="I39" s="175"/>
      <c r="J39" s="127"/>
    </row>
    <row r="40" spans="2:10" ht="13.5" thickBot="1">
      <c r="B40" s="90" t="s">
        <v>130</v>
      </c>
      <c r="C40" s="91" t="s">
        <v>36</v>
      </c>
      <c r="D40" s="318">
        <v>1060604.6000000001</v>
      </c>
      <c r="E40" s="288">
        <v>513311.57</v>
      </c>
      <c r="G40" s="69"/>
    </row>
    <row r="41" spans="2:10" ht="13.5" thickBot="1">
      <c r="B41" s="92" t="s">
        <v>131</v>
      </c>
      <c r="C41" s="93" t="s">
        <v>38</v>
      </c>
      <c r="D41" s="280">
        <v>11017798.289999999</v>
      </c>
      <c r="E41" s="281">
        <v>11435229.1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132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122</v>
      </c>
      <c r="C46" s="27" t="s">
        <v>109</v>
      </c>
      <c r="D46" s="94"/>
      <c r="E46" s="25"/>
      <c r="G46" s="68"/>
    </row>
    <row r="47" spans="2:10">
      <c r="B47" s="146">
        <v>1</v>
      </c>
      <c r="C47" s="136" t="s">
        <v>40</v>
      </c>
      <c r="D47" s="226">
        <v>73981.925600000002</v>
      </c>
      <c r="E47" s="290">
        <v>65924.939308501213</v>
      </c>
      <c r="G47" s="68"/>
    </row>
    <row r="48" spans="2:10">
      <c r="B48" s="147">
        <v>2</v>
      </c>
      <c r="C48" s="145" t="s">
        <v>41</v>
      </c>
      <c r="D48" s="226">
        <v>67021.797399999996</v>
      </c>
      <c r="E48" s="290">
        <v>63165.192999999999</v>
      </c>
      <c r="G48" s="154"/>
      <c r="I48" s="128"/>
    </row>
    <row r="49" spans="2:7" ht="13">
      <c r="B49" s="113" t="s">
        <v>129</v>
      </c>
      <c r="C49" s="116" t="s">
        <v>110</v>
      </c>
      <c r="D49" s="227"/>
      <c r="E49" s="117"/>
    </row>
    <row r="50" spans="2:7">
      <c r="B50" s="146">
        <v>1</v>
      </c>
      <c r="C50" s="136" t="s">
        <v>40</v>
      </c>
      <c r="D50" s="226">
        <v>149.5558</v>
      </c>
      <c r="E50" s="291">
        <v>173.04730000000001</v>
      </c>
      <c r="G50" s="134"/>
    </row>
    <row r="51" spans="2:7">
      <c r="B51" s="146">
        <v>2</v>
      </c>
      <c r="C51" s="136" t="s">
        <v>111</v>
      </c>
      <c r="D51" s="226">
        <v>149.5558</v>
      </c>
      <c r="E51" s="314">
        <v>169.97070000000002</v>
      </c>
      <c r="G51" s="134"/>
    </row>
    <row r="52" spans="2:7" ht="12.75" customHeight="1">
      <c r="B52" s="146">
        <v>3</v>
      </c>
      <c r="C52" s="136" t="s">
        <v>112</v>
      </c>
      <c r="D52" s="226">
        <v>164.3913</v>
      </c>
      <c r="E52" s="314">
        <v>181.72210000000001</v>
      </c>
    </row>
    <row r="53" spans="2:7" ht="13" thickBot="1">
      <c r="B53" s="148">
        <v>4</v>
      </c>
      <c r="C53" s="149" t="s">
        <v>41</v>
      </c>
      <c r="D53" s="209">
        <v>164.3913</v>
      </c>
      <c r="E53" s="292">
        <v>181.0369</v>
      </c>
    </row>
    <row r="54" spans="2:7">
      <c r="B54" s="102"/>
      <c r="C54" s="103"/>
      <c r="D54" s="104"/>
      <c r="E54" s="104"/>
    </row>
    <row r="55" spans="2:7" ht="13.5">
      <c r="B55" s="367" t="s">
        <v>133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122</v>
      </c>
      <c r="C58" s="118" t="s">
        <v>43</v>
      </c>
      <c r="D58" s="119">
        <f>SUM(D59:D70)</f>
        <v>11416417.309999999</v>
      </c>
      <c r="E58" s="28">
        <f>D58/E21</f>
        <v>0.99835492670627812</v>
      </c>
    </row>
    <row r="59" spans="2:7" ht="25">
      <c r="B59" s="19">
        <v>1</v>
      </c>
      <c r="C59" s="11" t="s">
        <v>44</v>
      </c>
      <c r="D59" s="74">
        <v>0</v>
      </c>
      <c r="E59" s="75">
        <v>0</v>
      </c>
    </row>
    <row r="60" spans="2:7" ht="24" customHeight="1">
      <c r="B60" s="13">
        <v>2</v>
      </c>
      <c r="C60" s="5" t="s">
        <v>45</v>
      </c>
      <c r="D60" s="72">
        <v>0</v>
      </c>
      <c r="E60" s="73">
        <v>0</v>
      </c>
    </row>
    <row r="61" spans="2:7">
      <c r="B61" s="13">
        <v>3</v>
      </c>
      <c r="C61" s="5" t="s">
        <v>46</v>
      </c>
      <c r="D61" s="72">
        <v>0</v>
      </c>
      <c r="E61" s="73">
        <v>0</v>
      </c>
    </row>
    <row r="62" spans="2:7">
      <c r="B62" s="13">
        <v>4</v>
      </c>
      <c r="C62" s="5" t="s">
        <v>47</v>
      </c>
      <c r="D62" s="72">
        <v>0</v>
      </c>
      <c r="E62" s="73">
        <v>0</v>
      </c>
    </row>
    <row r="63" spans="2:7">
      <c r="B63" s="13">
        <v>5</v>
      </c>
      <c r="C63" s="5" t="s">
        <v>48</v>
      </c>
      <c r="D63" s="72">
        <v>0</v>
      </c>
      <c r="E63" s="73">
        <v>0</v>
      </c>
    </row>
    <row r="64" spans="2:7">
      <c r="B64" s="19">
        <v>6</v>
      </c>
      <c r="C64" s="11" t="s">
        <v>49</v>
      </c>
      <c r="D64" s="307">
        <v>11078991.189999999</v>
      </c>
      <c r="E64" s="75">
        <f>D64/E21</f>
        <v>0.96884733074565155</v>
      </c>
    </row>
    <row r="65" spans="2:7">
      <c r="B65" s="19">
        <v>7</v>
      </c>
      <c r="C65" s="11" t="s">
        <v>115</v>
      </c>
      <c r="D65" s="74">
        <v>0</v>
      </c>
      <c r="E65" s="75">
        <v>0</v>
      </c>
    </row>
    <row r="66" spans="2:7">
      <c r="B66" s="19">
        <v>8</v>
      </c>
      <c r="C66" s="11" t="s">
        <v>51</v>
      </c>
      <c r="D66" s="74">
        <v>0</v>
      </c>
      <c r="E66" s="75">
        <v>0</v>
      </c>
    </row>
    <row r="67" spans="2:7">
      <c r="B67" s="13">
        <v>9</v>
      </c>
      <c r="C67" s="5" t="s">
        <v>53</v>
      </c>
      <c r="D67" s="72">
        <v>0</v>
      </c>
      <c r="E67" s="73">
        <v>0</v>
      </c>
      <c r="G67" s="68"/>
    </row>
    <row r="68" spans="2:7">
      <c r="B68" s="13">
        <v>10</v>
      </c>
      <c r="C68" s="5" t="s">
        <v>55</v>
      </c>
      <c r="D68" s="72">
        <v>0</v>
      </c>
      <c r="E68" s="73">
        <v>0</v>
      </c>
    </row>
    <row r="69" spans="2:7">
      <c r="B69" s="13">
        <v>11</v>
      </c>
      <c r="C69" s="5" t="s">
        <v>57</v>
      </c>
      <c r="D69" s="293">
        <v>337426.12</v>
      </c>
      <c r="E69" s="73">
        <f>D69/E21</f>
        <v>2.9507595960626621E-2</v>
      </c>
    </row>
    <row r="70" spans="2:7">
      <c r="B70" s="105">
        <v>12</v>
      </c>
      <c r="C70" s="106" t="s">
        <v>59</v>
      </c>
      <c r="D70" s="107">
        <v>0</v>
      </c>
      <c r="E70" s="108">
        <v>0</v>
      </c>
    </row>
    <row r="71" spans="2:7" ht="13">
      <c r="B71" s="113" t="s">
        <v>129</v>
      </c>
      <c r="C71" s="10" t="s">
        <v>61</v>
      </c>
      <c r="D71" s="114">
        <f>E13</f>
        <v>556.16999999999996</v>
      </c>
      <c r="E71" s="62">
        <f>D71/E21</f>
        <v>4.8636541964865401E-5</v>
      </c>
    </row>
    <row r="72" spans="2:7" ht="13">
      <c r="B72" s="109" t="s">
        <v>132</v>
      </c>
      <c r="C72" s="110" t="s">
        <v>63</v>
      </c>
      <c r="D72" s="111">
        <f>E14</f>
        <v>26838.400000000001</v>
      </c>
      <c r="E72" s="112">
        <f>D72/E21</f>
        <v>2.3469927681641291E-3</v>
      </c>
    </row>
    <row r="73" spans="2:7" ht="13">
      <c r="B73" s="20" t="s">
        <v>133</v>
      </c>
      <c r="C73" s="21" t="s">
        <v>65</v>
      </c>
      <c r="D73" s="22">
        <f>E17</f>
        <v>8582.7800000000007</v>
      </c>
      <c r="E73" s="23">
        <f>D73/E21</f>
        <v>7.5055601640722713E-4</v>
      </c>
    </row>
    <row r="74" spans="2:7" ht="13">
      <c r="B74" s="113" t="s">
        <v>134</v>
      </c>
      <c r="C74" s="10" t="s">
        <v>66</v>
      </c>
      <c r="D74" s="114">
        <f>D58+D71+D72-D73</f>
        <v>11435229.1</v>
      </c>
      <c r="E74" s="62">
        <f>E58+E71+E72-E73</f>
        <v>0.99999999999999989</v>
      </c>
    </row>
    <row r="75" spans="2:7">
      <c r="B75" s="13">
        <v>1</v>
      </c>
      <c r="C75" s="5" t="s">
        <v>67</v>
      </c>
      <c r="D75" s="72">
        <f>D74</f>
        <v>11435229.1</v>
      </c>
      <c r="E75" s="73">
        <f>E74</f>
        <v>0.99999999999999989</v>
      </c>
    </row>
    <row r="76" spans="2:7">
      <c r="B76" s="13">
        <v>2</v>
      </c>
      <c r="C76" s="5" t="s">
        <v>116</v>
      </c>
      <c r="D76" s="72">
        <v>0</v>
      </c>
      <c r="E76" s="73">
        <v>0</v>
      </c>
    </row>
    <row r="77" spans="2:7" ht="13" thickBot="1">
      <c r="B77" s="14">
        <v>3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M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7.453125" customWidth="1"/>
    <col min="11" max="11" width="16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139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7051061.2199999997</v>
      </c>
      <c r="E11" s="269">
        <f>SUM(E12:E14)</f>
        <v>6674407.2400000002</v>
      </c>
      <c r="H11" s="68"/>
    </row>
    <row r="12" spans="2:12">
      <c r="B12" s="135" t="s">
        <v>4</v>
      </c>
      <c r="C12" s="172" t="s">
        <v>5</v>
      </c>
      <c r="D12" s="270">
        <v>7051061.2199999997</v>
      </c>
      <c r="E12" s="271">
        <v>6673162.5500000007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1244.55</v>
      </c>
      <c r="H13" s="68"/>
    </row>
    <row r="14" spans="2:12">
      <c r="B14" s="135" t="s">
        <v>8</v>
      </c>
      <c r="C14" s="172" t="s">
        <v>10</v>
      </c>
      <c r="D14" s="272">
        <v>0</v>
      </c>
      <c r="E14" s="273">
        <f>E15</f>
        <v>0.14000000000000001</v>
      </c>
      <c r="H14" s="68"/>
    </row>
    <row r="15" spans="2:12">
      <c r="B15" s="135" t="s">
        <v>103</v>
      </c>
      <c r="C15" s="172" t="s">
        <v>11</v>
      </c>
      <c r="D15" s="272">
        <v>0</v>
      </c>
      <c r="E15" s="273">
        <v>0.14000000000000001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3" ht="13">
      <c r="B17" s="8" t="s">
        <v>13</v>
      </c>
      <c r="C17" s="157" t="s">
        <v>65</v>
      </c>
      <c r="D17" s="276">
        <v>522.85</v>
      </c>
      <c r="E17" s="277">
        <f>E18</f>
        <v>567.91</v>
      </c>
    </row>
    <row r="18" spans="2:13">
      <c r="B18" s="135" t="s">
        <v>4</v>
      </c>
      <c r="C18" s="172" t="s">
        <v>11</v>
      </c>
      <c r="D18" s="274">
        <v>522.85</v>
      </c>
      <c r="E18" s="275">
        <v>567.91</v>
      </c>
    </row>
    <row r="19" spans="2:13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3" ht="13" thickBot="1">
      <c r="B20" s="140" t="s">
        <v>8</v>
      </c>
      <c r="C20" s="141" t="s">
        <v>14</v>
      </c>
      <c r="D20" s="278">
        <v>0</v>
      </c>
      <c r="E20" s="279">
        <v>0</v>
      </c>
      <c r="G20" s="134"/>
    </row>
    <row r="21" spans="2:13" ht="13.5" thickBot="1">
      <c r="B21" s="373" t="s">
        <v>107</v>
      </c>
      <c r="C21" s="374"/>
      <c r="D21" s="280">
        <v>7050538.3700000001</v>
      </c>
      <c r="E21" s="281">
        <f>E11-E17</f>
        <v>6673839.3300000001</v>
      </c>
      <c r="F21" s="71"/>
      <c r="G21" s="71"/>
      <c r="H21" s="130"/>
      <c r="J21" s="164"/>
      <c r="K21" s="130"/>
      <c r="M21" s="134"/>
    </row>
    <row r="22" spans="2:13">
      <c r="B22" s="3"/>
      <c r="C22" s="6"/>
      <c r="D22" s="7"/>
      <c r="E22" s="7"/>
      <c r="G22" s="68"/>
    </row>
    <row r="23" spans="2:13" ht="13.5">
      <c r="B23" s="367" t="s">
        <v>101</v>
      </c>
      <c r="C23" s="375"/>
      <c r="D23" s="375"/>
      <c r="E23" s="375"/>
      <c r="G23" s="68"/>
    </row>
    <row r="24" spans="2:13" ht="15.75" customHeight="1" thickBot="1">
      <c r="B24" s="366" t="s">
        <v>102</v>
      </c>
      <c r="C24" s="376"/>
      <c r="D24" s="376"/>
      <c r="E24" s="376"/>
    </row>
    <row r="25" spans="2:13" ht="13.5" thickBot="1">
      <c r="B25" s="81"/>
      <c r="C25" s="142" t="s">
        <v>2</v>
      </c>
      <c r="D25" s="196" t="s">
        <v>206</v>
      </c>
      <c r="E25" s="178" t="s">
        <v>205</v>
      </c>
      <c r="I25" s="134"/>
    </row>
    <row r="26" spans="2:13" ht="13">
      <c r="B26" s="88" t="s">
        <v>15</v>
      </c>
      <c r="C26" s="89" t="s">
        <v>16</v>
      </c>
      <c r="D26" s="282">
        <v>6907029.9799999995</v>
      </c>
      <c r="E26" s="283">
        <v>7050538.3700000001</v>
      </c>
      <c r="G26" s="69"/>
    </row>
    <row r="27" spans="2:13" ht="13">
      <c r="B27" s="8" t="s">
        <v>17</v>
      </c>
      <c r="C27" s="9" t="s">
        <v>108</v>
      </c>
      <c r="D27" s="284">
        <v>-638987.19999999995</v>
      </c>
      <c r="E27" s="219">
        <v>-866799.3</v>
      </c>
      <c r="F27" s="68"/>
      <c r="G27" s="175"/>
      <c r="H27" s="175"/>
      <c r="I27" s="68"/>
      <c r="J27" s="69"/>
    </row>
    <row r="28" spans="2:13" ht="13">
      <c r="B28" s="8" t="s">
        <v>18</v>
      </c>
      <c r="C28" s="9" t="s">
        <v>19</v>
      </c>
      <c r="D28" s="284">
        <v>118.8</v>
      </c>
      <c r="E28" s="220">
        <v>27986.97</v>
      </c>
      <c r="F28" s="68"/>
      <c r="G28" s="175"/>
      <c r="H28" s="175"/>
      <c r="I28" s="68"/>
      <c r="J28" s="69"/>
    </row>
    <row r="29" spans="2:13" ht="13">
      <c r="B29" s="143" t="s">
        <v>4</v>
      </c>
      <c r="C29" s="136" t="s">
        <v>20</v>
      </c>
      <c r="D29" s="285">
        <v>118.8</v>
      </c>
      <c r="E29" s="221">
        <v>0</v>
      </c>
      <c r="F29" s="68"/>
      <c r="G29" s="175"/>
      <c r="H29" s="175"/>
      <c r="I29" s="68"/>
      <c r="J29" s="69"/>
    </row>
    <row r="30" spans="2:13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3" ht="13">
      <c r="B31" s="143" t="s">
        <v>8</v>
      </c>
      <c r="C31" s="136" t="s">
        <v>22</v>
      </c>
      <c r="D31" s="285">
        <v>0</v>
      </c>
      <c r="E31" s="221">
        <v>27986.97</v>
      </c>
      <c r="F31" s="68"/>
      <c r="G31" s="175"/>
      <c r="H31" s="175"/>
      <c r="I31" s="68"/>
      <c r="J31" s="69"/>
    </row>
    <row r="32" spans="2:13" ht="13">
      <c r="B32" s="85" t="s">
        <v>23</v>
      </c>
      <c r="C32" s="10" t="s">
        <v>24</v>
      </c>
      <c r="D32" s="284">
        <v>639106</v>
      </c>
      <c r="E32" s="220">
        <v>894786.27</v>
      </c>
      <c r="F32" s="68"/>
      <c r="G32" s="175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478079.12</v>
      </c>
      <c r="E33" s="221">
        <v>825243.25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68037.19</v>
      </c>
      <c r="E34" s="221">
        <v>5955.34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26736.440000000002</v>
      </c>
      <c r="E35" s="221">
        <v>723.63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66253.25</v>
      </c>
      <c r="E37" s="221">
        <v>62864.05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918813.1</v>
      </c>
      <c r="E40" s="288">
        <v>490100.26</v>
      </c>
      <c r="G40" s="69"/>
    </row>
    <row r="41" spans="2:10" ht="13.5" thickBot="1">
      <c r="B41" s="92" t="s">
        <v>37</v>
      </c>
      <c r="C41" s="93" t="s">
        <v>38</v>
      </c>
      <c r="D41" s="289">
        <v>7186855.879999999</v>
      </c>
      <c r="E41" s="281">
        <v>6673839.3300000001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42047.995900000002</v>
      </c>
      <c r="E47" s="310">
        <v>35455.408146075184</v>
      </c>
      <c r="G47" s="68"/>
    </row>
    <row r="48" spans="2:10">
      <c r="B48" s="147" t="s">
        <v>6</v>
      </c>
      <c r="C48" s="145" t="s">
        <v>41</v>
      </c>
      <c r="D48" s="210">
        <v>38432.834900000002</v>
      </c>
      <c r="E48" s="310">
        <v>31270.7199</v>
      </c>
      <c r="G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164.2654</v>
      </c>
      <c r="E50" s="291">
        <v>198.85650000000001</v>
      </c>
      <c r="G50" s="134"/>
    </row>
    <row r="51" spans="2:7">
      <c r="B51" s="146" t="s">
        <v>6</v>
      </c>
      <c r="C51" s="136" t="s">
        <v>111</v>
      </c>
      <c r="D51" s="210">
        <v>164.2654</v>
      </c>
      <c r="E51" s="314">
        <v>192.38030000000001</v>
      </c>
      <c r="G51" s="134"/>
    </row>
    <row r="52" spans="2:7" ht="12" customHeight="1">
      <c r="B52" s="146" t="s">
        <v>8</v>
      </c>
      <c r="C52" s="136" t="s">
        <v>112</v>
      </c>
      <c r="D52" s="210">
        <v>189.18450000000001</v>
      </c>
      <c r="E52" s="314">
        <v>213.53</v>
      </c>
    </row>
    <row r="53" spans="2:7" ht="13" thickBot="1">
      <c r="B53" s="148" t="s">
        <v>9</v>
      </c>
      <c r="C53" s="149" t="s">
        <v>41</v>
      </c>
      <c r="D53" s="209">
        <v>186.99780000000001</v>
      </c>
      <c r="E53" s="292">
        <v>213.42140000000001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6673162.5500000007</v>
      </c>
      <c r="E58" s="28">
        <f>D58/E21</f>
        <v>0.999898592104704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6235757.8200000003</v>
      </c>
      <c r="E64" s="75">
        <f>D64/E21</f>
        <v>0.93435839726755909</v>
      </c>
    </row>
    <row r="65" spans="2:7">
      <c r="B65" s="19" t="s">
        <v>33</v>
      </c>
      <c r="C65" s="11" t="s">
        <v>115</v>
      </c>
      <c r="D65" s="74">
        <v>0</v>
      </c>
      <c r="E65" s="75">
        <v>0</v>
      </c>
    </row>
    <row r="66" spans="2:7">
      <c r="B66" s="19" t="s">
        <v>50</v>
      </c>
      <c r="C66" s="11" t="s">
        <v>51</v>
      </c>
      <c r="D66" s="74">
        <v>0</v>
      </c>
      <c r="E66" s="75">
        <v>0</v>
      </c>
    </row>
    <row r="67" spans="2:7">
      <c r="B67" s="13" t="s">
        <v>52</v>
      </c>
      <c r="C67" s="5" t="s">
        <v>53</v>
      </c>
      <c r="D67" s="72">
        <v>0</v>
      </c>
      <c r="E67" s="73">
        <v>0</v>
      </c>
      <c r="G67" s="68"/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319">
        <v>437404.73</v>
      </c>
      <c r="E69" s="73">
        <f>D69/E21</f>
        <v>6.5540194837144808E-2</v>
      </c>
    </row>
    <row r="70" spans="2:7">
      <c r="B70" s="105" t="s">
        <v>58</v>
      </c>
      <c r="C70" s="106" t="s">
        <v>59</v>
      </c>
      <c r="D70" s="72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1244.55</v>
      </c>
      <c r="E71" s="62">
        <f>D71/E21</f>
        <v>1.8648186425548844E-4</v>
      </c>
    </row>
    <row r="72" spans="2:7" ht="13">
      <c r="B72" s="109" t="s">
        <v>60</v>
      </c>
      <c r="C72" s="110" t="s">
        <v>63</v>
      </c>
      <c r="D72" s="111">
        <f>E14</f>
        <v>0.14000000000000001</v>
      </c>
      <c r="E72" s="112">
        <f>D72/E21</f>
        <v>2.0977430393128751E-8</v>
      </c>
    </row>
    <row r="73" spans="2:7" ht="13">
      <c r="B73" s="20" t="s">
        <v>62</v>
      </c>
      <c r="C73" s="21" t="s">
        <v>65</v>
      </c>
      <c r="D73" s="22">
        <f>E17</f>
        <v>567.91</v>
      </c>
      <c r="E73" s="23">
        <f>D73/E21</f>
        <v>8.5094946389726754E-5</v>
      </c>
    </row>
    <row r="74" spans="2:7" ht="13">
      <c r="B74" s="113" t="s">
        <v>64</v>
      </c>
      <c r="C74" s="10" t="s">
        <v>66</v>
      </c>
      <c r="D74" s="114">
        <f>D58+D71+D72-D73</f>
        <v>6673839.3300000001</v>
      </c>
      <c r="E74" s="62">
        <f>E58+E71+E72-E73</f>
        <v>1.0000000000000002</v>
      </c>
    </row>
    <row r="75" spans="2:7">
      <c r="B75" s="13" t="s">
        <v>4</v>
      </c>
      <c r="C75" s="5" t="s">
        <v>67</v>
      </c>
      <c r="D75" s="72">
        <f>D74-D76</f>
        <v>5083049.55</v>
      </c>
      <c r="E75" s="73">
        <f>D75/E21</f>
        <v>0.76163798657106718</v>
      </c>
      <c r="G75" s="134"/>
    </row>
    <row r="76" spans="2:7">
      <c r="B76" s="13" t="s">
        <v>6</v>
      </c>
      <c r="C76" s="5" t="s">
        <v>116</v>
      </c>
      <c r="D76" s="72">
        <v>1590789.78</v>
      </c>
      <c r="E76" s="73">
        <f>D76/E21</f>
        <v>0.23836201342893282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8" width="17.81640625" customWidth="1"/>
    <col min="9" max="9" width="13.26953125" customWidth="1"/>
    <col min="10" max="10" width="8.453125" customWidth="1"/>
    <col min="11" max="11" width="18.7265625" customWidth="1"/>
    <col min="12" max="12" width="15.269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14">
      <c r="B5" s="364" t="s">
        <v>1</v>
      </c>
      <c r="C5" s="364"/>
      <c r="D5" s="364"/>
      <c r="E5" s="364"/>
    </row>
    <row r="6" spans="2:12" ht="14">
      <c r="B6" s="365" t="s">
        <v>82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  <c r="G9" s="158"/>
    </row>
    <row r="10" spans="2:12" ht="13.5" thickBot="1">
      <c r="B10" s="81"/>
      <c r="C10" s="161" t="s">
        <v>2</v>
      </c>
      <c r="D10" s="184" t="s">
        <v>201</v>
      </c>
      <c r="E10" s="183" t="s">
        <v>205</v>
      </c>
      <c r="G10" s="68"/>
    </row>
    <row r="11" spans="2:12" ht="13">
      <c r="B11" s="83" t="s">
        <v>3</v>
      </c>
      <c r="C11" s="27" t="s">
        <v>106</v>
      </c>
      <c r="D11" s="268">
        <v>207090043.08000001</v>
      </c>
      <c r="E11" s="269">
        <f>SUM(E12:E14)</f>
        <v>218292541.22999999</v>
      </c>
    </row>
    <row r="12" spans="2:12">
      <c r="B12" s="135" t="s">
        <v>4</v>
      </c>
      <c r="C12" s="172" t="s">
        <v>5</v>
      </c>
      <c r="D12" s="270">
        <v>206968355.37</v>
      </c>
      <c r="E12" s="271">
        <v>218227430.53</v>
      </c>
      <c r="G12" s="68"/>
      <c r="H12" s="68"/>
    </row>
    <row r="13" spans="2:12">
      <c r="B13" s="135" t="s">
        <v>6</v>
      </c>
      <c r="C13" s="172" t="s">
        <v>7</v>
      </c>
      <c r="D13" s="272">
        <v>71.94</v>
      </c>
      <c r="E13" s="273">
        <v>426.6</v>
      </c>
      <c r="H13" s="68"/>
    </row>
    <row r="14" spans="2:12">
      <c r="B14" s="135" t="s">
        <v>8</v>
      </c>
      <c r="C14" s="172" t="s">
        <v>10</v>
      </c>
      <c r="D14" s="272">
        <v>121615.77</v>
      </c>
      <c r="E14" s="273">
        <v>64684.1</v>
      </c>
    </row>
    <row r="15" spans="2:12">
      <c r="B15" s="135" t="s">
        <v>103</v>
      </c>
      <c r="C15" s="172" t="s">
        <v>11</v>
      </c>
      <c r="D15" s="272">
        <v>121615.77</v>
      </c>
      <c r="E15" s="273">
        <v>64684.1</v>
      </c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285592.13</v>
      </c>
      <c r="E17" s="277">
        <v>427845.1</v>
      </c>
    </row>
    <row r="18" spans="2:11">
      <c r="B18" s="135" t="s">
        <v>4</v>
      </c>
      <c r="C18" s="172" t="s">
        <v>11</v>
      </c>
      <c r="D18" s="274">
        <v>285592.13</v>
      </c>
      <c r="E18" s="275">
        <v>427845.1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206804450.95000002</v>
      </c>
      <c r="E21" s="281">
        <f>E11-E17</f>
        <v>217864696.13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170391445.96000001</v>
      </c>
      <c r="E26" s="283">
        <v>206804450.95000002</v>
      </c>
    </row>
    <row r="27" spans="2:11" ht="13">
      <c r="B27" s="8" t="s">
        <v>17</v>
      </c>
      <c r="C27" s="9" t="s">
        <v>108</v>
      </c>
      <c r="D27" s="284">
        <v>-5851080.4799999893</v>
      </c>
      <c r="E27" s="219">
        <v>-2096639.4000000001</v>
      </c>
      <c r="F27" s="68"/>
      <c r="G27" s="175"/>
      <c r="H27" s="175"/>
      <c r="I27" s="127"/>
    </row>
    <row r="28" spans="2:11" ht="13">
      <c r="B28" s="8" t="s">
        <v>18</v>
      </c>
      <c r="C28" s="9" t="s">
        <v>19</v>
      </c>
      <c r="D28" s="284">
        <v>9828128.4200000111</v>
      </c>
      <c r="E28" s="220">
        <v>9582907.5</v>
      </c>
      <c r="F28" s="68"/>
      <c r="G28" s="175"/>
      <c r="H28" s="175"/>
      <c r="I28" s="127"/>
    </row>
    <row r="29" spans="2:11">
      <c r="B29" s="143" t="s">
        <v>4</v>
      </c>
      <c r="C29" s="136" t="s">
        <v>20</v>
      </c>
      <c r="D29" s="285">
        <v>9156937.7799999993</v>
      </c>
      <c r="E29" s="221">
        <v>9498286.1099999994</v>
      </c>
      <c r="F29" s="68"/>
      <c r="G29" s="175"/>
      <c r="H29" s="175"/>
      <c r="I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127"/>
    </row>
    <row r="31" spans="2:11">
      <c r="B31" s="143" t="s">
        <v>8</v>
      </c>
      <c r="C31" s="136" t="s">
        <v>22</v>
      </c>
      <c r="D31" s="285">
        <v>671190.64000001166</v>
      </c>
      <c r="E31" s="221">
        <v>84621.39</v>
      </c>
      <c r="F31" s="68"/>
      <c r="G31" s="175"/>
      <c r="H31" s="175"/>
      <c r="I31" s="127"/>
    </row>
    <row r="32" spans="2:11" ht="13">
      <c r="B32" s="85" t="s">
        <v>23</v>
      </c>
      <c r="C32" s="10" t="s">
        <v>24</v>
      </c>
      <c r="D32" s="284">
        <v>15679208.9</v>
      </c>
      <c r="E32" s="220">
        <v>11679546.9</v>
      </c>
      <c r="F32" s="68"/>
      <c r="G32" s="175"/>
      <c r="H32" s="175"/>
      <c r="I32" s="127"/>
    </row>
    <row r="33" spans="2:10">
      <c r="B33" s="143" t="s">
        <v>4</v>
      </c>
      <c r="C33" s="136" t="s">
        <v>25</v>
      </c>
      <c r="D33" s="285">
        <v>13537264.75</v>
      </c>
      <c r="E33" s="221">
        <v>8513759.6199999992</v>
      </c>
      <c r="F33" s="68"/>
      <c r="G33" s="175"/>
      <c r="H33" s="175"/>
      <c r="I33" s="127"/>
    </row>
    <row r="34" spans="2:10">
      <c r="B34" s="143" t="s">
        <v>6</v>
      </c>
      <c r="C34" s="136" t="s">
        <v>26</v>
      </c>
      <c r="D34" s="285">
        <v>250860.82</v>
      </c>
      <c r="E34" s="221">
        <v>930801.74</v>
      </c>
      <c r="F34" s="68"/>
      <c r="G34" s="175"/>
      <c r="H34" s="175"/>
      <c r="I34" s="127"/>
    </row>
    <row r="35" spans="2:10">
      <c r="B35" s="143" t="s">
        <v>8</v>
      </c>
      <c r="C35" s="136" t="s">
        <v>27</v>
      </c>
      <c r="D35" s="285">
        <v>1809740.9100000001</v>
      </c>
      <c r="E35" s="221">
        <v>1843188.96</v>
      </c>
      <c r="F35" s="68"/>
      <c r="G35" s="175"/>
      <c r="H35" s="175"/>
      <c r="I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127"/>
    </row>
    <row r="39" spans="2:10">
      <c r="B39" s="144" t="s">
        <v>33</v>
      </c>
      <c r="C39" s="145" t="s">
        <v>34</v>
      </c>
      <c r="D39" s="286">
        <v>81342.420000000013</v>
      </c>
      <c r="E39" s="222">
        <v>391796.57999999996</v>
      </c>
      <c r="F39" s="68"/>
      <c r="G39" s="175"/>
      <c r="H39" s="175"/>
      <c r="I39" s="127"/>
    </row>
    <row r="40" spans="2:10" ht="13.5" thickBot="1">
      <c r="B40" s="90" t="s">
        <v>35</v>
      </c>
      <c r="C40" s="91" t="s">
        <v>36</v>
      </c>
      <c r="D40" s="287">
        <v>26204031.369999997</v>
      </c>
      <c r="E40" s="288">
        <v>13156884.58</v>
      </c>
    </row>
    <row r="41" spans="2:10" ht="13.5" thickBot="1">
      <c r="B41" s="92" t="s">
        <v>37</v>
      </c>
      <c r="C41" s="93" t="s">
        <v>38</v>
      </c>
      <c r="D41" s="289">
        <v>190744396.85000002</v>
      </c>
      <c r="E41" s="281">
        <v>217864696.13000003</v>
      </c>
      <c r="F41" s="71"/>
      <c r="G41" s="63"/>
    </row>
    <row r="42" spans="2:10" ht="13">
      <c r="B42" s="86"/>
      <c r="C42" s="86"/>
      <c r="D42" s="87"/>
      <c r="E42" s="87"/>
      <c r="F42" s="71"/>
    </row>
    <row r="43" spans="2:10" ht="13.5">
      <c r="B43" s="367" t="s">
        <v>60</v>
      </c>
      <c r="C43" s="368"/>
      <c r="D43" s="368"/>
      <c r="E43" s="368"/>
    </row>
    <row r="44" spans="2:10" ht="15.75" customHeight="1" thickBot="1">
      <c r="B44" s="366" t="s">
        <v>118</v>
      </c>
      <c r="C44" s="369"/>
      <c r="D44" s="369"/>
      <c r="E44" s="369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</row>
    <row r="46" spans="2:10" ht="13">
      <c r="B46" s="12" t="s">
        <v>18</v>
      </c>
      <c r="C46" s="27" t="s">
        <v>109</v>
      </c>
      <c r="D46" s="94"/>
      <c r="E46" s="25"/>
    </row>
    <row r="47" spans="2:10">
      <c r="B47" s="146" t="s">
        <v>4</v>
      </c>
      <c r="C47" s="136" t="s">
        <v>40</v>
      </c>
      <c r="D47" s="226">
        <v>8369120.7412</v>
      </c>
      <c r="E47" s="290">
        <v>8075838.2582650604</v>
      </c>
      <c r="G47" s="126"/>
    </row>
    <row r="48" spans="2:10">
      <c r="B48" s="147" t="s">
        <v>6</v>
      </c>
      <c r="C48" s="145" t="s">
        <v>41</v>
      </c>
      <c r="D48" s="226">
        <v>8126719.8606000002</v>
      </c>
      <c r="E48" s="290">
        <v>8006564.074000001</v>
      </c>
      <c r="J48" s="128"/>
    </row>
    <row r="49" spans="2:7" ht="13">
      <c r="B49" s="113" t="s">
        <v>23</v>
      </c>
      <c r="C49" s="116" t="s">
        <v>110</v>
      </c>
      <c r="D49" s="227"/>
      <c r="E49" s="199"/>
    </row>
    <row r="50" spans="2:7">
      <c r="B50" s="146" t="s">
        <v>4</v>
      </c>
      <c r="C50" s="136" t="s">
        <v>40</v>
      </c>
      <c r="D50" s="226">
        <v>20.359500000000001</v>
      </c>
      <c r="E50" s="291">
        <v>25.607800000000001</v>
      </c>
      <c r="G50" s="134"/>
    </row>
    <row r="51" spans="2:7">
      <c r="B51" s="146" t="s">
        <v>6</v>
      </c>
      <c r="C51" s="136" t="s">
        <v>111</v>
      </c>
      <c r="D51" s="226">
        <v>20.359500000000001</v>
      </c>
      <c r="E51" s="291">
        <v>25.195900000000002</v>
      </c>
      <c r="G51" s="134"/>
    </row>
    <row r="52" spans="2:7">
      <c r="B52" s="146" t="s">
        <v>8</v>
      </c>
      <c r="C52" s="136" t="s">
        <v>112</v>
      </c>
      <c r="D52" s="226">
        <v>23.471299999999999</v>
      </c>
      <c r="E52" s="291">
        <v>27.213000000000001</v>
      </c>
    </row>
    <row r="53" spans="2:7" ht="13" thickBot="1">
      <c r="B53" s="148" t="s">
        <v>9</v>
      </c>
      <c r="C53" s="149" t="s">
        <v>41</v>
      </c>
      <c r="D53" s="209">
        <v>23.471299999999999</v>
      </c>
      <c r="E53" s="292">
        <v>27.210800000000003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218227430.53</v>
      </c>
      <c r="E58" s="28">
        <f>D58/E21</f>
        <v>1.0016649526354815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5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74">
        <v>217906333.87</v>
      </c>
      <c r="E64" s="75">
        <f>D64/E21</f>
        <v>1.0001911174262725</v>
      </c>
      <c r="G64" s="68"/>
    </row>
    <row r="65" spans="2:7">
      <c r="B65" s="19" t="s">
        <v>33</v>
      </c>
      <c r="C65" s="11" t="s">
        <v>115</v>
      </c>
      <c r="D65" s="74">
        <v>0</v>
      </c>
      <c r="E65" s="75">
        <v>0</v>
      </c>
      <c r="G65" s="68"/>
    </row>
    <row r="66" spans="2:7">
      <c r="B66" s="19" t="s">
        <v>50</v>
      </c>
      <c r="C66" s="11" t="s">
        <v>51</v>
      </c>
      <c r="D66" s="74">
        <v>0</v>
      </c>
      <c r="E66" s="75">
        <v>0</v>
      </c>
    </row>
    <row r="67" spans="2:7">
      <c r="B67" s="13" t="s">
        <v>52</v>
      </c>
      <c r="C67" s="5" t="s">
        <v>53</v>
      </c>
      <c r="D67" s="72">
        <v>0</v>
      </c>
      <c r="E67" s="73">
        <v>0</v>
      </c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293">
        <v>321096.65999999997</v>
      </c>
      <c r="E69" s="73">
        <f>D69/E21</f>
        <v>1.4738352092089368E-3</v>
      </c>
    </row>
    <row r="70" spans="2:7">
      <c r="B70" s="105" t="s">
        <v>58</v>
      </c>
      <c r="C70" s="106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426.6</v>
      </c>
      <c r="E71" s="75">
        <f>D71/E21</f>
        <v>1.9580960457468864E-6</v>
      </c>
    </row>
    <row r="72" spans="2:7" ht="13">
      <c r="B72" s="109" t="s">
        <v>60</v>
      </c>
      <c r="C72" s="110" t="s">
        <v>63</v>
      </c>
      <c r="D72" s="111">
        <f>E14</f>
        <v>64684.1</v>
      </c>
      <c r="E72" s="294">
        <f>D72/E21</f>
        <v>2.9690032919056772E-4</v>
      </c>
    </row>
    <row r="73" spans="2:7" ht="13">
      <c r="B73" s="20" t="s">
        <v>62</v>
      </c>
      <c r="C73" s="21" t="s">
        <v>65</v>
      </c>
      <c r="D73" s="22">
        <f>E17</f>
        <v>427845.1</v>
      </c>
      <c r="E73" s="23">
        <f>D73/E21</f>
        <v>1.9638110607177245E-3</v>
      </c>
    </row>
    <row r="74" spans="2:7" ht="13">
      <c r="B74" s="113" t="s">
        <v>64</v>
      </c>
      <c r="C74" s="10" t="s">
        <v>66</v>
      </c>
      <c r="D74" s="114">
        <f>D58+D71+D72-D73</f>
        <v>217864696.13</v>
      </c>
      <c r="E74" s="62">
        <f>E58+E71+E72-E73</f>
        <v>1.0000000000000002</v>
      </c>
    </row>
    <row r="75" spans="2:7">
      <c r="B75" s="13" t="s">
        <v>4</v>
      </c>
      <c r="C75" s="5" t="s">
        <v>67</v>
      </c>
      <c r="D75" s="72">
        <f>D74</f>
        <v>217864696.13</v>
      </c>
      <c r="E75" s="73">
        <f>E74</f>
        <v>1.0000000000000002</v>
      </c>
    </row>
    <row r="76" spans="2:7">
      <c r="B76" s="13" t="s">
        <v>6</v>
      </c>
      <c r="C76" s="5" t="s">
        <v>116</v>
      </c>
      <c r="D76" s="72">
        <v>0</v>
      </c>
      <c r="E76" s="73">
        <v>0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.81640625" customWidth="1"/>
    <col min="11" max="11" width="16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832784.38</v>
      </c>
      <c r="E11" s="269">
        <f>SUM(E12:E14)</f>
        <v>855138.77</v>
      </c>
      <c r="H11" s="68"/>
    </row>
    <row r="12" spans="2:12">
      <c r="B12" s="135" t="s">
        <v>4</v>
      </c>
      <c r="C12" s="172" t="s">
        <v>5</v>
      </c>
      <c r="D12" s="270">
        <v>832784.38</v>
      </c>
      <c r="E12" s="271">
        <v>854925.03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213.72</v>
      </c>
      <c r="H13" s="68"/>
    </row>
    <row r="14" spans="2:12">
      <c r="B14" s="135" t="s">
        <v>8</v>
      </c>
      <c r="C14" s="172" t="s">
        <v>10</v>
      </c>
      <c r="D14" s="272">
        <v>0</v>
      </c>
      <c r="E14" s="273">
        <f>E15</f>
        <v>0.02</v>
      </c>
      <c r="H14" s="68"/>
    </row>
    <row r="15" spans="2:12">
      <c r="B15" s="135" t="s">
        <v>103</v>
      </c>
      <c r="C15" s="172" t="s">
        <v>11</v>
      </c>
      <c r="D15" s="272">
        <v>0</v>
      </c>
      <c r="E15" s="273">
        <v>0.02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111.92</v>
      </c>
      <c r="E17" s="277">
        <f>E18</f>
        <v>123.99</v>
      </c>
    </row>
    <row r="18" spans="2:11">
      <c r="B18" s="135" t="s">
        <v>4</v>
      </c>
      <c r="C18" s="172" t="s">
        <v>11</v>
      </c>
      <c r="D18" s="274">
        <v>111.92</v>
      </c>
      <c r="E18" s="275">
        <v>123.99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832672.46</v>
      </c>
      <c r="E21" s="281">
        <f>E11-E17</f>
        <v>855014.78</v>
      </c>
      <c r="F21" s="71"/>
      <c r="G21" s="71"/>
      <c r="H21" s="130"/>
      <c r="J21" s="165"/>
      <c r="K21" s="63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15">
        <v>878011.14</v>
      </c>
      <c r="E26" s="283">
        <v>832672.46</v>
      </c>
      <c r="G26" s="69"/>
    </row>
    <row r="27" spans="2:11" ht="13">
      <c r="B27" s="8" t="s">
        <v>17</v>
      </c>
      <c r="C27" s="9" t="s">
        <v>108</v>
      </c>
      <c r="D27" s="316">
        <v>-82877.819999999992</v>
      </c>
      <c r="E27" s="219">
        <v>-31044.63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316">
        <v>0.04</v>
      </c>
      <c r="E28" s="220">
        <v>0.02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70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70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70">
        <v>0.04</v>
      </c>
      <c r="E31" s="221">
        <v>0.02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316">
        <v>82877.859999999986</v>
      </c>
      <c r="E32" s="220">
        <v>31044.65</v>
      </c>
      <c r="F32" s="68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270">
        <v>54186.23</v>
      </c>
      <c r="E33" s="221">
        <v>19825.72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70">
        <v>17054.689999999999</v>
      </c>
      <c r="E34" s="221">
        <v>0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70">
        <v>3431.04</v>
      </c>
      <c r="E35" s="221">
        <v>3320.67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70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70">
        <v>8205.9</v>
      </c>
      <c r="E37" s="221">
        <v>7898.26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70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317">
        <v>0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18">
        <v>62767.669999999984</v>
      </c>
      <c r="E40" s="288">
        <v>53386.95</v>
      </c>
      <c r="G40" s="69"/>
      <c r="H40" s="194"/>
    </row>
    <row r="41" spans="2:10" ht="13.5" thickBot="1">
      <c r="B41" s="92" t="s">
        <v>37</v>
      </c>
      <c r="C41" s="93" t="s">
        <v>38</v>
      </c>
      <c r="D41" s="280">
        <v>857900.99</v>
      </c>
      <c r="E41" s="281">
        <v>855014.78</v>
      </c>
      <c r="F41" s="71"/>
      <c r="G41" s="69"/>
      <c r="H41" s="175"/>
      <c r="I41" s="68"/>
      <c r="J41" s="68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34">
        <v>7330.6455999999998</v>
      </c>
      <c r="E47" s="320">
        <v>6163.1962044054944</v>
      </c>
      <c r="G47" s="68"/>
    </row>
    <row r="48" spans="2:10">
      <c r="B48" s="147" t="s">
        <v>6</v>
      </c>
      <c r="C48" s="145" t="s">
        <v>41</v>
      </c>
      <c r="D48" s="235">
        <v>6661.5419000000002</v>
      </c>
      <c r="E48" s="320">
        <v>5940.6720000000005</v>
      </c>
      <c r="G48" s="128"/>
    </row>
    <row r="49" spans="2:7" ht="13">
      <c r="B49" s="113" t="s">
        <v>23</v>
      </c>
      <c r="C49" s="116" t="s">
        <v>110</v>
      </c>
      <c r="D49" s="227"/>
      <c r="E49" s="117"/>
    </row>
    <row r="50" spans="2:7">
      <c r="B50" s="146" t="s">
        <v>4</v>
      </c>
      <c r="C50" s="136" t="s">
        <v>40</v>
      </c>
      <c r="D50" s="234">
        <v>119.7727</v>
      </c>
      <c r="E50" s="291">
        <v>135.10400000000001</v>
      </c>
      <c r="G50" s="134"/>
    </row>
    <row r="51" spans="2:7">
      <c r="B51" s="146" t="s">
        <v>6</v>
      </c>
      <c r="C51" s="136" t="s">
        <v>111</v>
      </c>
      <c r="D51" s="234">
        <v>118.5517</v>
      </c>
      <c r="E51" s="314">
        <v>131.36270000000002</v>
      </c>
      <c r="G51" s="134"/>
    </row>
    <row r="52" spans="2:7">
      <c r="B52" s="146" t="s">
        <v>8</v>
      </c>
      <c r="C52" s="136" t="s">
        <v>112</v>
      </c>
      <c r="D52" s="234">
        <v>130.4161</v>
      </c>
      <c r="E52" s="314">
        <v>145.07210000000001</v>
      </c>
    </row>
    <row r="53" spans="2:7" ht="12.75" customHeight="1" thickBot="1">
      <c r="B53" s="148" t="s">
        <v>9</v>
      </c>
      <c r="C53" s="149" t="s">
        <v>41</v>
      </c>
      <c r="D53" s="236">
        <v>128.7841</v>
      </c>
      <c r="E53" s="296">
        <v>143.9256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854925.03</v>
      </c>
      <c r="E58" s="28">
        <f>D58/E21</f>
        <v>0.99989503105431699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5">
      <c r="B60" s="13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778092.03</v>
      </c>
      <c r="E64" s="75">
        <f>D64/E21</f>
        <v>0.91003342655667308</v>
      </c>
    </row>
    <row r="65" spans="2:7">
      <c r="B65" s="19" t="s">
        <v>33</v>
      </c>
      <c r="C65" s="11" t="s">
        <v>115</v>
      </c>
      <c r="D65" s="74">
        <v>0</v>
      </c>
      <c r="E65" s="75">
        <v>0</v>
      </c>
    </row>
    <row r="66" spans="2:7">
      <c r="B66" s="19" t="s">
        <v>50</v>
      </c>
      <c r="C66" s="11" t="s">
        <v>51</v>
      </c>
      <c r="D66" s="74">
        <v>0</v>
      </c>
      <c r="E66" s="75">
        <v>0</v>
      </c>
    </row>
    <row r="67" spans="2:7">
      <c r="B67" s="13" t="s">
        <v>52</v>
      </c>
      <c r="C67" s="5" t="s">
        <v>53</v>
      </c>
      <c r="D67" s="72">
        <v>0</v>
      </c>
      <c r="E67" s="73">
        <v>0</v>
      </c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319">
        <v>76833</v>
      </c>
      <c r="E69" s="73">
        <f>D69/E21</f>
        <v>8.9861604497643882E-2</v>
      </c>
    </row>
    <row r="70" spans="2:7">
      <c r="B70" s="105" t="s">
        <v>58</v>
      </c>
      <c r="C70" s="106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213.72</v>
      </c>
      <c r="E71" s="62">
        <f>D71/E21</f>
        <v>2.4996059132451488E-4</v>
      </c>
      <c r="G71" s="68"/>
    </row>
    <row r="72" spans="2:7" ht="13">
      <c r="B72" s="109" t="s">
        <v>60</v>
      </c>
      <c r="C72" s="110" t="s">
        <v>63</v>
      </c>
      <c r="D72" s="111">
        <f>E14</f>
        <v>0.02</v>
      </c>
      <c r="E72" s="112">
        <f>D72/E21</f>
        <v>2.3391408508751158E-8</v>
      </c>
    </row>
    <row r="73" spans="2:7" ht="13">
      <c r="B73" s="20" t="s">
        <v>62</v>
      </c>
      <c r="C73" s="21" t="s">
        <v>65</v>
      </c>
      <c r="D73" s="22">
        <f>E17</f>
        <v>123.99</v>
      </c>
      <c r="E73" s="23">
        <f>D73/E21</f>
        <v>1.4501503705000279E-4</v>
      </c>
    </row>
    <row r="74" spans="2:7" ht="13">
      <c r="B74" s="113" t="s">
        <v>64</v>
      </c>
      <c r="C74" s="10" t="s">
        <v>66</v>
      </c>
      <c r="D74" s="114">
        <f>D58-D73+D71+D72</f>
        <v>855014.78</v>
      </c>
      <c r="E74" s="62">
        <f>E58+E71+E72-E73</f>
        <v>1</v>
      </c>
    </row>
    <row r="75" spans="2:7">
      <c r="B75" s="13" t="s">
        <v>4</v>
      </c>
      <c r="C75" s="5" t="s">
        <v>67</v>
      </c>
      <c r="D75" s="72">
        <f>D74-D76</f>
        <v>560039.71</v>
      </c>
      <c r="E75" s="73">
        <f>D75/E21</f>
        <v>0.65500588188662645</v>
      </c>
      <c r="G75" s="134"/>
    </row>
    <row r="76" spans="2:7">
      <c r="B76" s="13" t="s">
        <v>6</v>
      </c>
      <c r="C76" s="5" t="s">
        <v>116</v>
      </c>
      <c r="D76" s="72">
        <v>294975.07</v>
      </c>
      <c r="E76" s="73">
        <f>D76/E21</f>
        <v>0.34499411811337344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9"/>
  <dimension ref="A1:N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26953125" customWidth="1"/>
    <col min="9" max="9" width="13.26953125" customWidth="1"/>
    <col min="10" max="10" width="13.54296875" customWidth="1"/>
    <col min="11" max="11" width="15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.25" customHeight="1">
      <c r="B6" s="365" t="s">
        <v>141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1706760.5</v>
      </c>
      <c r="E11" s="269">
        <f>SUM(E12:E14)</f>
        <v>1626450.34</v>
      </c>
      <c r="H11" s="68"/>
    </row>
    <row r="12" spans="2:12">
      <c r="B12" s="99" t="s">
        <v>4</v>
      </c>
      <c r="C12" s="155" t="s">
        <v>5</v>
      </c>
      <c r="D12" s="270">
        <v>1706760.5</v>
      </c>
      <c r="E12" s="271">
        <v>1626358.07</v>
      </c>
      <c r="H12" s="68"/>
    </row>
    <row r="13" spans="2:12">
      <c r="B13" s="99" t="s">
        <v>6</v>
      </c>
      <c r="C13" s="155" t="s">
        <v>7</v>
      </c>
      <c r="D13" s="272">
        <v>0</v>
      </c>
      <c r="E13" s="273">
        <v>92.26</v>
      </c>
      <c r="H13" s="68"/>
    </row>
    <row r="14" spans="2:12">
      <c r="B14" s="99" t="s">
        <v>8</v>
      </c>
      <c r="C14" s="155" t="s">
        <v>10</v>
      </c>
      <c r="D14" s="272">
        <v>0</v>
      </c>
      <c r="E14" s="273">
        <f>E15</f>
        <v>0.01</v>
      </c>
      <c r="H14" s="68"/>
    </row>
    <row r="15" spans="2:12">
      <c r="B15" s="99" t="s">
        <v>103</v>
      </c>
      <c r="C15" s="155" t="s">
        <v>11</v>
      </c>
      <c r="D15" s="272">
        <v>0</v>
      </c>
      <c r="E15" s="273">
        <v>0.01</v>
      </c>
      <c r="H15" s="68"/>
    </row>
    <row r="16" spans="2:12">
      <c r="B16" s="100" t="s">
        <v>104</v>
      </c>
      <c r="C16" s="156" t="s">
        <v>12</v>
      </c>
      <c r="D16" s="274">
        <v>0</v>
      </c>
      <c r="E16" s="275">
        <v>0</v>
      </c>
      <c r="H16" s="68"/>
    </row>
    <row r="17" spans="2:14" ht="13">
      <c r="B17" s="8" t="s">
        <v>13</v>
      </c>
      <c r="C17" s="157" t="s">
        <v>65</v>
      </c>
      <c r="D17" s="276">
        <v>126.94</v>
      </c>
      <c r="E17" s="277">
        <f>E18</f>
        <v>669.83</v>
      </c>
    </row>
    <row r="18" spans="2:14">
      <c r="B18" s="99" t="s">
        <v>4</v>
      </c>
      <c r="C18" s="155" t="s">
        <v>11</v>
      </c>
      <c r="D18" s="274">
        <v>126.94</v>
      </c>
      <c r="E18" s="275">
        <v>669.83</v>
      </c>
    </row>
    <row r="19" spans="2:14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4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4" ht="13.5" thickBot="1">
      <c r="B21" s="373" t="s">
        <v>107</v>
      </c>
      <c r="C21" s="374"/>
      <c r="D21" s="280">
        <v>1706633.56</v>
      </c>
      <c r="E21" s="281">
        <f>E11-E17</f>
        <v>1625780.51</v>
      </c>
      <c r="F21" s="71"/>
      <c r="G21" s="71"/>
      <c r="H21" s="130"/>
      <c r="J21" s="164"/>
      <c r="K21" s="130"/>
      <c r="N21" s="134"/>
    </row>
    <row r="22" spans="2:14">
      <c r="B22" s="3"/>
      <c r="C22" s="6"/>
      <c r="D22" s="7"/>
      <c r="E22" s="7"/>
      <c r="G22" s="68"/>
    </row>
    <row r="23" spans="2:14" ht="13.5">
      <c r="B23" s="367" t="s">
        <v>101</v>
      </c>
      <c r="C23" s="378"/>
      <c r="D23" s="378"/>
      <c r="E23" s="378"/>
      <c r="G23" s="68"/>
    </row>
    <row r="24" spans="2:14" ht="15.75" customHeight="1" thickBot="1">
      <c r="B24" s="366" t="s">
        <v>102</v>
      </c>
      <c r="C24" s="379"/>
      <c r="D24" s="379"/>
      <c r="E24" s="379"/>
    </row>
    <row r="25" spans="2:14" ht="13.5" thickBot="1">
      <c r="B25" s="81"/>
      <c r="C25" s="4" t="s">
        <v>2</v>
      </c>
      <c r="D25" s="196" t="s">
        <v>206</v>
      </c>
      <c r="E25" s="178" t="s">
        <v>205</v>
      </c>
    </row>
    <row r="26" spans="2:14" ht="13">
      <c r="B26" s="88" t="s">
        <v>15</v>
      </c>
      <c r="C26" s="89" t="s">
        <v>16</v>
      </c>
      <c r="D26" s="282">
        <v>1992266.91</v>
      </c>
      <c r="E26" s="283">
        <v>1706633.56</v>
      </c>
      <c r="G26" s="69"/>
    </row>
    <row r="27" spans="2:14" ht="13">
      <c r="B27" s="8" t="s">
        <v>17</v>
      </c>
      <c r="C27" s="9" t="s">
        <v>108</v>
      </c>
      <c r="D27" s="284">
        <v>-273707.45999999996</v>
      </c>
      <c r="E27" s="219">
        <v>-86886.61</v>
      </c>
      <c r="F27" s="68"/>
      <c r="G27" s="175"/>
      <c r="H27" s="175"/>
      <c r="I27" s="68"/>
      <c r="J27" s="69"/>
    </row>
    <row r="28" spans="2:14" ht="13">
      <c r="B28" s="8" t="s">
        <v>18</v>
      </c>
      <c r="C28" s="9" t="s">
        <v>19</v>
      </c>
      <c r="D28" s="284">
        <v>5228.0200000000004</v>
      </c>
      <c r="E28" s="220">
        <v>0</v>
      </c>
      <c r="F28" s="68"/>
      <c r="G28" s="175"/>
      <c r="H28" s="175"/>
      <c r="I28" s="68"/>
      <c r="J28" s="69"/>
    </row>
    <row r="29" spans="2:14" ht="13">
      <c r="B29" s="97" t="s">
        <v>4</v>
      </c>
      <c r="C29" s="5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4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4" ht="13">
      <c r="B31" s="97" t="s">
        <v>8</v>
      </c>
      <c r="C31" s="5" t="s">
        <v>22</v>
      </c>
      <c r="D31" s="285">
        <v>5228.0200000000004</v>
      </c>
      <c r="E31" s="221">
        <v>0</v>
      </c>
      <c r="F31" s="68"/>
      <c r="G31" s="175"/>
      <c r="H31" s="175"/>
      <c r="I31" s="68"/>
      <c r="J31" s="69"/>
    </row>
    <row r="32" spans="2:14" ht="13">
      <c r="B32" s="85" t="s">
        <v>23</v>
      </c>
      <c r="C32" s="10" t="s">
        <v>24</v>
      </c>
      <c r="D32" s="284">
        <v>278935.48</v>
      </c>
      <c r="E32" s="220">
        <v>86886.61</v>
      </c>
      <c r="F32" s="68"/>
      <c r="G32" s="175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246121.63</v>
      </c>
      <c r="E33" s="221">
        <v>34958.92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4712.78</v>
      </c>
      <c r="E34" s="221">
        <v>28004.18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11043.08</v>
      </c>
      <c r="E35" s="221">
        <v>8801.3700000000008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17057.97</v>
      </c>
      <c r="E37" s="221">
        <v>15122.050000000001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0.02</v>
      </c>
      <c r="E39" s="222">
        <v>0.09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62204.59</v>
      </c>
      <c r="E40" s="288">
        <v>6033.56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1780764.04</v>
      </c>
      <c r="E41" s="281">
        <v>1625780.51</v>
      </c>
      <c r="F41" s="71"/>
      <c r="G41" s="69"/>
      <c r="H41" s="175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18592.299599999998</v>
      </c>
      <c r="E47" s="310">
        <v>14651.956846860614</v>
      </c>
      <c r="G47" s="68"/>
    </row>
    <row r="48" spans="2:10">
      <c r="B48" s="115" t="s">
        <v>6</v>
      </c>
      <c r="C48" s="11" t="s">
        <v>41</v>
      </c>
      <c r="D48" s="210">
        <v>16100.501400000001</v>
      </c>
      <c r="E48" s="310">
        <v>13905.636700000001</v>
      </c>
      <c r="G48" s="12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107.1555</v>
      </c>
      <c r="E50" s="291">
        <v>116.4782</v>
      </c>
      <c r="G50" s="134"/>
    </row>
    <row r="51" spans="2:7">
      <c r="B51" s="95" t="s">
        <v>6</v>
      </c>
      <c r="C51" s="5" t="s">
        <v>111</v>
      </c>
      <c r="D51" s="210">
        <v>107.1555</v>
      </c>
      <c r="E51" s="314">
        <v>114.88120000000001</v>
      </c>
      <c r="G51" s="134"/>
    </row>
    <row r="52" spans="2:7">
      <c r="B52" s="95" t="s">
        <v>8</v>
      </c>
      <c r="C52" s="5" t="s">
        <v>112</v>
      </c>
      <c r="D52" s="210">
        <v>111.07</v>
      </c>
      <c r="E52" s="314">
        <v>117.42270000000001</v>
      </c>
    </row>
    <row r="53" spans="2:7" ht="13.5" customHeight="1" thickBot="1">
      <c r="B53" s="96" t="s">
        <v>9</v>
      </c>
      <c r="C53" s="15" t="s">
        <v>41</v>
      </c>
      <c r="D53" s="209">
        <v>110.60300000000001</v>
      </c>
      <c r="E53" s="296">
        <v>116.9152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1626358.07</v>
      </c>
      <c r="E58" s="28">
        <f>D58/E21</f>
        <v>1.0003552509065323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307">
        <v>1594416.81</v>
      </c>
      <c r="E64" s="75">
        <f>D64/E21</f>
        <v>0.98070852749981607</v>
      </c>
    </row>
    <row r="65" spans="2:7">
      <c r="B65" s="115" t="s">
        <v>33</v>
      </c>
      <c r="C65" s="11" t="s">
        <v>115</v>
      </c>
      <c r="D65" s="74">
        <v>0</v>
      </c>
      <c r="E65" s="75">
        <v>0</v>
      </c>
      <c r="G65" s="68"/>
    </row>
    <row r="66" spans="2:7">
      <c r="B66" s="115" t="s">
        <v>50</v>
      </c>
      <c r="C66" s="11" t="s">
        <v>51</v>
      </c>
      <c r="D66" s="74">
        <v>0</v>
      </c>
      <c r="E66" s="75">
        <v>0</v>
      </c>
    </row>
    <row r="67" spans="2:7">
      <c r="B67" s="95" t="s">
        <v>52</v>
      </c>
      <c r="C67" s="5" t="s">
        <v>53</v>
      </c>
      <c r="D67" s="72">
        <v>0</v>
      </c>
      <c r="E67" s="73">
        <v>0</v>
      </c>
    </row>
    <row r="68" spans="2:7">
      <c r="B68" s="95" t="s">
        <v>54</v>
      </c>
      <c r="C68" s="5" t="s">
        <v>55</v>
      </c>
      <c r="D68" s="72">
        <v>0</v>
      </c>
      <c r="E68" s="73">
        <v>0</v>
      </c>
    </row>
    <row r="69" spans="2:7">
      <c r="B69" s="95" t="s">
        <v>56</v>
      </c>
      <c r="C69" s="5" t="s">
        <v>57</v>
      </c>
      <c r="D69" s="319">
        <v>31941.26</v>
      </c>
      <c r="E69" s="73">
        <f>D69/E21</f>
        <v>1.9646723406716197E-2</v>
      </c>
    </row>
    <row r="70" spans="2:7">
      <c r="B70" s="121" t="s">
        <v>58</v>
      </c>
      <c r="C70" s="106" t="s">
        <v>59</v>
      </c>
      <c r="D70" s="171">
        <v>0</v>
      </c>
      <c r="E70" s="108">
        <v>0</v>
      </c>
    </row>
    <row r="71" spans="2:7" ht="13">
      <c r="B71" s="122" t="s">
        <v>23</v>
      </c>
      <c r="C71" s="10" t="s">
        <v>61</v>
      </c>
      <c r="D71" s="114">
        <f>E13</f>
        <v>92.26</v>
      </c>
      <c r="E71" s="62">
        <f>D71/E21</f>
        <v>5.6748127703905128E-5</v>
      </c>
    </row>
    <row r="72" spans="2:7" ht="13">
      <c r="B72" s="123" t="s">
        <v>60</v>
      </c>
      <c r="C72" s="110" t="s">
        <v>63</v>
      </c>
      <c r="D72" s="111">
        <f>E14</f>
        <v>0.01</v>
      </c>
      <c r="E72" s="112">
        <f>D72/E21</f>
        <v>6.1508917953506529E-9</v>
      </c>
    </row>
    <row r="73" spans="2:7" ht="13">
      <c r="B73" s="124" t="s">
        <v>62</v>
      </c>
      <c r="C73" s="21" t="s">
        <v>65</v>
      </c>
      <c r="D73" s="22">
        <f>E17</f>
        <v>669.83</v>
      </c>
      <c r="E73" s="23">
        <f>D73/E21</f>
        <v>4.120051851279728E-4</v>
      </c>
    </row>
    <row r="74" spans="2:7" ht="13">
      <c r="B74" s="122" t="s">
        <v>64</v>
      </c>
      <c r="C74" s="10" t="s">
        <v>66</v>
      </c>
      <c r="D74" s="114">
        <f>D58-D73+D71+D72</f>
        <v>1625780.51</v>
      </c>
      <c r="E74" s="62">
        <f>E58+E72-E73+E71</f>
        <v>1</v>
      </c>
    </row>
    <row r="75" spans="2:7">
      <c r="B75" s="95" t="s">
        <v>4</v>
      </c>
      <c r="C75" s="5" t="s">
        <v>67</v>
      </c>
      <c r="D75" s="72">
        <f>D74</f>
        <v>1625780.51</v>
      </c>
      <c r="E75" s="73">
        <f>D75/E21</f>
        <v>1</v>
      </c>
    </row>
    <row r="76" spans="2:7">
      <c r="B76" s="95" t="s">
        <v>6</v>
      </c>
      <c r="C76" s="5" t="s">
        <v>116</v>
      </c>
      <c r="D76" s="72">
        <v>0</v>
      </c>
      <c r="E76" s="73">
        <f>D76/E21</f>
        <v>0</v>
      </c>
    </row>
    <row r="77" spans="2:7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2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54296875" customWidth="1"/>
    <col min="9" max="9" width="13.26953125" customWidth="1"/>
    <col min="10" max="10" width="13.54296875" customWidth="1"/>
    <col min="11" max="11" width="17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68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11290606.84</v>
      </c>
      <c r="E11" s="269">
        <f>SUM(E12:E14)</f>
        <v>10754965.890000001</v>
      </c>
    </row>
    <row r="12" spans="2:12">
      <c r="B12" s="135" t="s">
        <v>4</v>
      </c>
      <c r="C12" s="172" t="s">
        <v>5</v>
      </c>
      <c r="D12" s="270">
        <v>11290606.84</v>
      </c>
      <c r="E12" s="271">
        <v>10754965.890000001</v>
      </c>
      <c r="G12" s="68"/>
    </row>
    <row r="13" spans="2:12">
      <c r="B13" s="135" t="s">
        <v>6</v>
      </c>
      <c r="C13" s="172" t="s">
        <v>7</v>
      </c>
      <c r="D13" s="272">
        <v>0</v>
      </c>
      <c r="E13" s="273">
        <v>0</v>
      </c>
    </row>
    <row r="14" spans="2:12">
      <c r="B14" s="135" t="s">
        <v>8</v>
      </c>
      <c r="C14" s="172" t="s">
        <v>10</v>
      </c>
      <c r="D14" s="272">
        <v>0</v>
      </c>
      <c r="E14" s="273">
        <v>0</v>
      </c>
    </row>
    <row r="15" spans="2:12">
      <c r="B15" s="135" t="s">
        <v>103</v>
      </c>
      <c r="C15" s="172" t="s">
        <v>11</v>
      </c>
      <c r="D15" s="272">
        <v>0</v>
      </c>
      <c r="E15" s="273">
        <v>0</v>
      </c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20707.22</v>
      </c>
      <c r="E17" s="277">
        <f>E18</f>
        <v>66895.59</v>
      </c>
      <c r="H17" s="63"/>
    </row>
    <row r="18" spans="2:11" ht="13">
      <c r="B18" s="135" t="s">
        <v>4</v>
      </c>
      <c r="C18" s="172" t="s">
        <v>11</v>
      </c>
      <c r="D18" s="274">
        <v>20707.22</v>
      </c>
      <c r="E18" s="275">
        <v>66895.59</v>
      </c>
      <c r="H18" s="79"/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11269899.619999999</v>
      </c>
      <c r="E21" s="281">
        <f>E11-E17</f>
        <v>10688070.300000001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G25" s="68"/>
    </row>
    <row r="26" spans="2:11" ht="13">
      <c r="B26" s="88" t="s">
        <v>15</v>
      </c>
      <c r="C26" s="89" t="s">
        <v>16</v>
      </c>
      <c r="D26" s="282">
        <v>11843284.760000002</v>
      </c>
      <c r="E26" s="283">
        <v>11269899.619999999</v>
      </c>
    </row>
    <row r="27" spans="2:11" ht="13">
      <c r="B27" s="8" t="s">
        <v>17</v>
      </c>
      <c r="C27" s="9" t="s">
        <v>108</v>
      </c>
      <c r="D27" s="284">
        <v>-1467730.55</v>
      </c>
      <c r="E27" s="219">
        <v>-737376.92</v>
      </c>
      <c r="F27" s="68"/>
      <c r="G27" s="175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48913.599999999999</v>
      </c>
      <c r="E28" s="220">
        <v>1362.42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2106.42</v>
      </c>
      <c r="E29" s="221">
        <v>1362.42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46807.18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1516644.1500000001</v>
      </c>
      <c r="E32" s="220">
        <v>738739.34000000008</v>
      </c>
      <c r="F32" s="68"/>
      <c r="G32" s="175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1362452.1400000001</v>
      </c>
      <c r="E33" s="221">
        <v>514859.97000000003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131718.68</v>
      </c>
      <c r="E34" s="221">
        <v>172666.12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14821.57</v>
      </c>
      <c r="E35" s="221">
        <v>15112.57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7651.76</v>
      </c>
      <c r="E39" s="222">
        <v>36100.68</v>
      </c>
      <c r="F39" s="68"/>
      <c r="G39" s="170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642847.02</v>
      </c>
      <c r="E40" s="288">
        <v>155547.6</v>
      </c>
    </row>
    <row r="41" spans="2:10" ht="13.5" thickBot="1">
      <c r="B41" s="92" t="s">
        <v>37</v>
      </c>
      <c r="C41" s="93" t="s">
        <v>38</v>
      </c>
      <c r="D41" s="289">
        <v>11018401.23</v>
      </c>
      <c r="E41" s="281">
        <v>10688070.300000001</v>
      </c>
      <c r="F41" s="71"/>
      <c r="G41" s="68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985381.3702</v>
      </c>
      <c r="E47" s="200">
        <v>840473.33519999997</v>
      </c>
      <c r="G47" s="68"/>
    </row>
    <row r="48" spans="2:10">
      <c r="B48" s="147" t="s">
        <v>6</v>
      </c>
      <c r="C48" s="145" t="s">
        <v>41</v>
      </c>
      <c r="D48" s="210">
        <v>867121.17460000003</v>
      </c>
      <c r="E48" s="200">
        <v>785776.15379999997</v>
      </c>
      <c r="G48" s="12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12.019</v>
      </c>
      <c r="E50" s="291">
        <v>13.409000000000001</v>
      </c>
      <c r="G50" s="134"/>
    </row>
    <row r="51" spans="2:7">
      <c r="B51" s="146" t="s">
        <v>6</v>
      </c>
      <c r="C51" s="136" t="s">
        <v>111</v>
      </c>
      <c r="D51" s="210">
        <v>12.019</v>
      </c>
      <c r="E51" s="314">
        <v>13.3446</v>
      </c>
      <c r="G51" s="134"/>
    </row>
    <row r="52" spans="2:7">
      <c r="B52" s="146" t="s">
        <v>8</v>
      </c>
      <c r="C52" s="136" t="s">
        <v>112</v>
      </c>
      <c r="D52" s="210">
        <v>12.7597</v>
      </c>
      <c r="E52" s="314">
        <v>13.601900000000001</v>
      </c>
    </row>
    <row r="53" spans="2:7" ht="13.5" customHeight="1" thickBot="1">
      <c r="B53" s="148" t="s">
        <v>9</v>
      </c>
      <c r="C53" s="149" t="s">
        <v>41</v>
      </c>
      <c r="D53" s="209">
        <v>12.706899999999999</v>
      </c>
      <c r="E53" s="292">
        <v>13.601900000000001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10754965.890000001</v>
      </c>
      <c r="E58" s="28">
        <f>D58/E21</f>
        <v>1.0062589025074058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5">
      <c r="B60" s="146" t="s">
        <v>6</v>
      </c>
      <c r="C60" s="136" t="s">
        <v>45</v>
      </c>
      <c r="D60" s="72">
        <v>0</v>
      </c>
      <c r="E60" s="73">
        <v>0</v>
      </c>
    </row>
    <row r="61" spans="2:7" ht="12.75" customHeight="1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10754965.890000001</v>
      </c>
      <c r="E64" s="75">
        <f>D64/E21</f>
        <v>1.0062589025074058</v>
      </c>
      <c r="G64" s="68"/>
    </row>
    <row r="65" spans="2:5">
      <c r="B65" s="147" t="s">
        <v>33</v>
      </c>
      <c r="C65" s="145" t="s">
        <v>115</v>
      </c>
      <c r="D65" s="74">
        <v>0</v>
      </c>
      <c r="E65" s="75">
        <v>0</v>
      </c>
    </row>
    <row r="66" spans="2:5">
      <c r="B66" s="147" t="s">
        <v>50</v>
      </c>
      <c r="C66" s="145" t="s">
        <v>51</v>
      </c>
      <c r="D66" s="74">
        <v>0</v>
      </c>
      <c r="E66" s="75">
        <v>0</v>
      </c>
    </row>
    <row r="67" spans="2:5">
      <c r="B67" s="146" t="s">
        <v>52</v>
      </c>
      <c r="C67" s="136" t="s">
        <v>53</v>
      </c>
      <c r="D67" s="72">
        <v>0</v>
      </c>
      <c r="E67" s="73">
        <v>0</v>
      </c>
    </row>
    <row r="68" spans="2:5">
      <c r="B68" s="146" t="s">
        <v>54</v>
      </c>
      <c r="C68" s="136" t="s">
        <v>55</v>
      </c>
      <c r="D68" s="72">
        <v>0</v>
      </c>
      <c r="E68" s="73">
        <v>0</v>
      </c>
    </row>
    <row r="69" spans="2:5">
      <c r="B69" s="146" t="s">
        <v>56</v>
      </c>
      <c r="C69" s="136" t="s">
        <v>57</v>
      </c>
      <c r="D69" s="171">
        <v>0</v>
      </c>
      <c r="E69" s="73">
        <v>0</v>
      </c>
    </row>
    <row r="70" spans="2:5">
      <c r="B70" s="169" t="s">
        <v>58</v>
      </c>
      <c r="C70" s="168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f>E13</f>
        <v>0</v>
      </c>
      <c r="E71" s="62">
        <f>D71/E21</f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66895.59</v>
      </c>
      <c r="E73" s="23">
        <f>D73/E21</f>
        <v>6.2589025074058493E-3</v>
      </c>
    </row>
    <row r="74" spans="2:5" ht="13">
      <c r="B74" s="122" t="s">
        <v>64</v>
      </c>
      <c r="C74" s="10" t="s">
        <v>66</v>
      </c>
      <c r="D74" s="114">
        <f>D58+D71+D72-D73</f>
        <v>10688070.300000001</v>
      </c>
      <c r="E74" s="62">
        <f>E58+E71+E72-E73</f>
        <v>1</v>
      </c>
    </row>
    <row r="75" spans="2:5">
      <c r="B75" s="146" t="s">
        <v>4</v>
      </c>
      <c r="C75" s="136" t="s">
        <v>67</v>
      </c>
      <c r="D75" s="72">
        <f>D74</f>
        <v>10688070.300000001</v>
      </c>
      <c r="E75" s="73">
        <f>E74</f>
        <v>1</v>
      </c>
    </row>
    <row r="76" spans="2:5">
      <c r="B76" s="146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3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8.453125" customWidth="1"/>
    <col min="8" max="8" width="20.54296875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69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87225387.870000005</v>
      </c>
      <c r="E11" s="269">
        <f>SUM(E12:E14)</f>
        <v>87752442.349999994</v>
      </c>
    </row>
    <row r="12" spans="2:12">
      <c r="B12" s="135" t="s">
        <v>4</v>
      </c>
      <c r="C12" s="172" t="s">
        <v>5</v>
      </c>
      <c r="D12" s="270">
        <v>87225387.870000005</v>
      </c>
      <c r="E12" s="271">
        <v>87752442.349999994</v>
      </c>
      <c r="G12" s="68"/>
    </row>
    <row r="13" spans="2:12">
      <c r="B13" s="135" t="s">
        <v>6</v>
      </c>
      <c r="C13" s="172" t="s">
        <v>7</v>
      </c>
      <c r="D13" s="272">
        <v>0</v>
      </c>
      <c r="E13" s="273">
        <v>0</v>
      </c>
    </row>
    <row r="14" spans="2:12">
      <c r="B14" s="135" t="s">
        <v>8</v>
      </c>
      <c r="C14" s="172" t="s">
        <v>10</v>
      </c>
      <c r="D14" s="272">
        <v>0</v>
      </c>
      <c r="E14" s="273">
        <v>0</v>
      </c>
    </row>
    <row r="15" spans="2:12">
      <c r="B15" s="135" t="s">
        <v>103</v>
      </c>
      <c r="C15" s="172" t="s">
        <v>11</v>
      </c>
      <c r="D15" s="272">
        <v>0</v>
      </c>
      <c r="E15" s="273">
        <v>0</v>
      </c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196304.06</v>
      </c>
      <c r="E17" s="277">
        <f>E18</f>
        <v>241707.86</v>
      </c>
    </row>
    <row r="18" spans="2:11">
      <c r="B18" s="135" t="s">
        <v>4</v>
      </c>
      <c r="C18" s="172" t="s">
        <v>11</v>
      </c>
      <c r="D18" s="274">
        <v>196304.06</v>
      </c>
      <c r="E18" s="275">
        <v>241707.86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87029083.810000002</v>
      </c>
      <c r="E21" s="281">
        <f>E11-E17</f>
        <v>87510734.489999995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0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78365027.569999993</v>
      </c>
      <c r="E26" s="283">
        <v>87029083.810000002</v>
      </c>
      <c r="G26" s="127"/>
    </row>
    <row r="27" spans="2:11" ht="13">
      <c r="B27" s="8" t="s">
        <v>17</v>
      </c>
      <c r="C27" s="9" t="s">
        <v>108</v>
      </c>
      <c r="D27" s="284">
        <v>-4125477.48</v>
      </c>
      <c r="E27" s="219">
        <v>-4249092.01</v>
      </c>
      <c r="F27" s="68"/>
      <c r="G27" s="175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19660.77</v>
      </c>
      <c r="E28" s="220">
        <v>101735.76000000001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17656.75</v>
      </c>
      <c r="E29" s="221">
        <v>14455.800000000001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2004.02</v>
      </c>
      <c r="E31" s="221">
        <v>87279.96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4145138.25</v>
      </c>
      <c r="E32" s="220">
        <v>4350827.7699999996</v>
      </c>
      <c r="F32" s="68"/>
      <c r="G32" s="175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3324773.2800000003</v>
      </c>
      <c r="E33" s="221">
        <v>3485540.37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664069.55000000005</v>
      </c>
      <c r="E34" s="221">
        <v>764866.28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89142.23</v>
      </c>
      <c r="E35" s="221">
        <v>100421.12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67153.189999999988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8071194.7800000021</v>
      </c>
      <c r="E40" s="288">
        <v>4730742.6900000004</v>
      </c>
      <c r="G40" s="69"/>
    </row>
    <row r="41" spans="2:10" ht="13.5" thickBot="1">
      <c r="B41" s="92" t="s">
        <v>37</v>
      </c>
      <c r="C41" s="93" t="s">
        <v>38</v>
      </c>
      <c r="D41" s="289">
        <v>82310744.86999999</v>
      </c>
      <c r="E41" s="281">
        <v>87510734.489999995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8105803.1693000002</v>
      </c>
      <c r="E47" s="200">
        <v>7378400.341</v>
      </c>
      <c r="G47" s="68"/>
    </row>
    <row r="48" spans="2:10">
      <c r="B48" s="147" t="s">
        <v>6</v>
      </c>
      <c r="C48" s="145" t="s">
        <v>41</v>
      </c>
      <c r="D48" s="210">
        <v>7701580.6936999997</v>
      </c>
      <c r="E48" s="200">
        <v>7023702.1787</v>
      </c>
      <c r="G48" s="152"/>
      <c r="I48" s="128"/>
    </row>
    <row r="49" spans="2:7" ht="13">
      <c r="B49" s="113" t="s">
        <v>23</v>
      </c>
      <c r="C49" s="116" t="s">
        <v>110</v>
      </c>
      <c r="D49" s="211"/>
      <c r="E49" s="200"/>
      <c r="G49" s="126"/>
    </row>
    <row r="50" spans="2:7">
      <c r="B50" s="146" t="s">
        <v>4</v>
      </c>
      <c r="C50" s="136" t="s">
        <v>40</v>
      </c>
      <c r="D50" s="210">
        <v>9.6677999999999997</v>
      </c>
      <c r="E50" s="200">
        <v>11.7951</v>
      </c>
      <c r="G50" s="134"/>
    </row>
    <row r="51" spans="2:7">
      <c r="B51" s="146" t="s">
        <v>6</v>
      </c>
      <c r="C51" s="136" t="s">
        <v>111</v>
      </c>
      <c r="D51" s="210">
        <v>9.6593</v>
      </c>
      <c r="E51" s="200">
        <v>11.376800000000001</v>
      </c>
      <c r="G51" s="134"/>
    </row>
    <row r="52" spans="2:7" ht="12.75" customHeight="1">
      <c r="B52" s="146" t="s">
        <v>8</v>
      </c>
      <c r="C52" s="136" t="s">
        <v>112</v>
      </c>
      <c r="D52" s="210">
        <v>10.7011</v>
      </c>
      <c r="E52" s="200">
        <v>12.544600000000001</v>
      </c>
    </row>
    <row r="53" spans="2:7" ht="13" thickBot="1">
      <c r="B53" s="148" t="s">
        <v>9</v>
      </c>
      <c r="C53" s="149" t="s">
        <v>41</v>
      </c>
      <c r="D53" s="209">
        <v>10.6875</v>
      </c>
      <c r="E53" s="292">
        <v>12.459300000000001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87752442.349999994</v>
      </c>
      <c r="E58" s="28">
        <f>D58/E21</f>
        <v>1.0027620366965109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87752442.349999994</v>
      </c>
      <c r="E64" s="75">
        <f>D64/E21</f>
        <v>1.0027620366965109</v>
      </c>
    </row>
    <row r="65" spans="2:5">
      <c r="B65" s="147" t="s">
        <v>33</v>
      </c>
      <c r="C65" s="145" t="s">
        <v>115</v>
      </c>
      <c r="D65" s="74">
        <v>0</v>
      </c>
      <c r="E65" s="75">
        <v>0</v>
      </c>
    </row>
    <row r="66" spans="2:5">
      <c r="B66" s="147" t="s">
        <v>50</v>
      </c>
      <c r="C66" s="145" t="s">
        <v>51</v>
      </c>
      <c r="D66" s="74">
        <v>0</v>
      </c>
      <c r="E66" s="75">
        <v>0</v>
      </c>
    </row>
    <row r="67" spans="2:5">
      <c r="B67" s="146" t="s">
        <v>52</v>
      </c>
      <c r="C67" s="136" t="s">
        <v>53</v>
      </c>
      <c r="D67" s="72">
        <v>0</v>
      </c>
      <c r="E67" s="73">
        <v>0</v>
      </c>
    </row>
    <row r="68" spans="2:5">
      <c r="B68" s="146" t="s">
        <v>54</v>
      </c>
      <c r="C68" s="136" t="s">
        <v>55</v>
      </c>
      <c r="D68" s="72">
        <v>0</v>
      </c>
      <c r="E68" s="73">
        <v>0</v>
      </c>
    </row>
    <row r="69" spans="2:5">
      <c r="B69" s="146" t="s">
        <v>56</v>
      </c>
      <c r="C69" s="136" t="s">
        <v>57</v>
      </c>
      <c r="D69" s="171">
        <v>0</v>
      </c>
      <c r="E69" s="73">
        <v>0</v>
      </c>
    </row>
    <row r="70" spans="2:5">
      <c r="B70" s="169" t="s">
        <v>58</v>
      </c>
      <c r="C70" s="168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f>E13</f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241707.86</v>
      </c>
      <c r="E73" s="23">
        <f>D73/E21</f>
        <v>2.7620366965108761E-3</v>
      </c>
    </row>
    <row r="74" spans="2:5" ht="13">
      <c r="B74" s="122" t="s">
        <v>64</v>
      </c>
      <c r="C74" s="10" t="s">
        <v>66</v>
      </c>
      <c r="D74" s="114">
        <f>D58+D71-D73</f>
        <v>87510734.489999995</v>
      </c>
      <c r="E74" s="62">
        <f>E58+E72-E73</f>
        <v>1</v>
      </c>
    </row>
    <row r="75" spans="2:5">
      <c r="B75" s="146" t="s">
        <v>4</v>
      </c>
      <c r="C75" s="136" t="s">
        <v>67</v>
      </c>
      <c r="D75" s="72">
        <f>D74</f>
        <v>87510734.489999995</v>
      </c>
      <c r="E75" s="73">
        <f>E74</f>
        <v>1</v>
      </c>
    </row>
    <row r="76" spans="2:5">
      <c r="B76" s="146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4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54296875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88381583.400000006</v>
      </c>
      <c r="E11" s="269">
        <f>SUM(E12:E14)</f>
        <v>91985081.239999995</v>
      </c>
    </row>
    <row r="12" spans="2:12">
      <c r="B12" s="99" t="s">
        <v>4</v>
      </c>
      <c r="C12" s="155" t="s">
        <v>5</v>
      </c>
      <c r="D12" s="270">
        <v>88367387.200000003</v>
      </c>
      <c r="E12" s="271">
        <v>91985081.239999995</v>
      </c>
      <c r="G12" s="68"/>
    </row>
    <row r="13" spans="2:12">
      <c r="B13" s="99" t="s">
        <v>6</v>
      </c>
      <c r="C13" s="155" t="s">
        <v>7</v>
      </c>
      <c r="D13" s="272">
        <v>0</v>
      </c>
      <c r="E13" s="273">
        <v>0</v>
      </c>
    </row>
    <row r="14" spans="2:12">
      <c r="B14" s="99" t="s">
        <v>8</v>
      </c>
      <c r="C14" s="155" t="s">
        <v>10</v>
      </c>
      <c r="D14" s="272">
        <v>14196.2</v>
      </c>
      <c r="E14" s="273">
        <v>0</v>
      </c>
    </row>
    <row r="15" spans="2:12">
      <c r="B15" s="99" t="s">
        <v>103</v>
      </c>
      <c r="C15" s="155" t="s">
        <v>11</v>
      </c>
      <c r="D15" s="272">
        <v>14196.2</v>
      </c>
      <c r="E15" s="273">
        <v>0</v>
      </c>
    </row>
    <row r="16" spans="2:12">
      <c r="B16" s="100" t="s">
        <v>104</v>
      </c>
      <c r="C16" s="156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196768.06</v>
      </c>
      <c r="E17" s="277">
        <f>E18</f>
        <v>187491.22</v>
      </c>
    </row>
    <row r="18" spans="2:11">
      <c r="B18" s="99" t="s">
        <v>4</v>
      </c>
      <c r="C18" s="155" t="s">
        <v>11</v>
      </c>
      <c r="D18" s="274">
        <v>196768.06</v>
      </c>
      <c r="E18" s="275">
        <v>187491.22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  <c r="G19" s="68"/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88184815.340000004</v>
      </c>
      <c r="E21" s="281">
        <f>E11-E17</f>
        <v>91797590.019999996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190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79256379</v>
      </c>
      <c r="E26" s="283">
        <v>88184815.340000004</v>
      </c>
      <c r="G26" s="127"/>
      <c r="I26" s="63"/>
    </row>
    <row r="27" spans="2:11" ht="13">
      <c r="B27" s="8" t="s">
        <v>17</v>
      </c>
      <c r="C27" s="9" t="s">
        <v>108</v>
      </c>
      <c r="D27" s="284">
        <v>-3380406.21</v>
      </c>
      <c r="E27" s="219">
        <v>-4467852.03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23936.660000000003</v>
      </c>
      <c r="E28" s="220">
        <v>96587.8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20803.080000000002</v>
      </c>
      <c r="E29" s="221">
        <v>17259.77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3133.58</v>
      </c>
      <c r="E31" s="221">
        <v>79328.03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3404342.87</v>
      </c>
      <c r="E32" s="220">
        <v>4564439.83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2687581.84</v>
      </c>
      <c r="E33" s="221">
        <v>3742516.73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594655.59</v>
      </c>
      <c r="E34" s="221">
        <v>732660.26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80090.490000000005</v>
      </c>
      <c r="E35" s="221">
        <v>89262.84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42014.95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8151164.6500000004</v>
      </c>
      <c r="E40" s="288">
        <v>8080626.71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84027137.440000013</v>
      </c>
      <c r="E41" s="281">
        <v>91797590.019999996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5513950.3644000003</v>
      </c>
      <c r="E47" s="200">
        <v>5089190.2371000005</v>
      </c>
      <c r="G47" s="128"/>
    </row>
    <row r="48" spans="2:10">
      <c r="B48" s="115" t="s">
        <v>6</v>
      </c>
      <c r="C48" s="11" t="s">
        <v>41</v>
      </c>
      <c r="D48" s="210">
        <v>5292117.1491999999</v>
      </c>
      <c r="E48" s="200">
        <v>4839235.4716999996</v>
      </c>
      <c r="G48" s="153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14.373799999999999</v>
      </c>
      <c r="E50" s="200">
        <v>17.3279</v>
      </c>
      <c r="G50" s="134"/>
    </row>
    <row r="51" spans="2:7">
      <c r="B51" s="95" t="s">
        <v>6</v>
      </c>
      <c r="C51" s="5" t="s">
        <v>111</v>
      </c>
      <c r="D51" s="210">
        <v>14.307700000000001</v>
      </c>
      <c r="E51" s="200">
        <v>16.7195</v>
      </c>
      <c r="G51" s="134"/>
    </row>
    <row r="52" spans="2:7" ht="12.75" customHeight="1">
      <c r="B52" s="95" t="s">
        <v>8</v>
      </c>
      <c r="C52" s="5" t="s">
        <v>112</v>
      </c>
      <c r="D52" s="210">
        <v>16.018599999999999</v>
      </c>
      <c r="E52" s="200">
        <v>19.025000000000002</v>
      </c>
    </row>
    <row r="53" spans="2:7" ht="13" thickBot="1">
      <c r="B53" s="96" t="s">
        <v>9</v>
      </c>
      <c r="C53" s="15" t="s">
        <v>41</v>
      </c>
      <c r="D53" s="209">
        <v>15.877800000000001</v>
      </c>
      <c r="E53" s="292">
        <v>18.9694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91985081.239999995</v>
      </c>
      <c r="E58" s="28">
        <f>D58/E21</f>
        <v>1.0020424416366394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91985081.239999995</v>
      </c>
      <c r="E64" s="75">
        <f>D64/E21</f>
        <v>1.0020424416366394</v>
      </c>
    </row>
    <row r="65" spans="2:5">
      <c r="B65" s="147" t="s">
        <v>33</v>
      </c>
      <c r="C65" s="145" t="s">
        <v>115</v>
      </c>
      <c r="D65" s="74">
        <v>0</v>
      </c>
      <c r="E65" s="75">
        <v>0</v>
      </c>
    </row>
    <row r="66" spans="2:5">
      <c r="B66" s="147" t="s">
        <v>50</v>
      </c>
      <c r="C66" s="145" t="s">
        <v>51</v>
      </c>
      <c r="D66" s="74">
        <v>0</v>
      </c>
      <c r="E66" s="75">
        <v>0</v>
      </c>
    </row>
    <row r="67" spans="2:5">
      <c r="B67" s="146" t="s">
        <v>52</v>
      </c>
      <c r="C67" s="136" t="s">
        <v>53</v>
      </c>
      <c r="D67" s="72">
        <v>0</v>
      </c>
      <c r="E67" s="73">
        <v>0</v>
      </c>
    </row>
    <row r="68" spans="2:5">
      <c r="B68" s="146" t="s">
        <v>54</v>
      </c>
      <c r="C68" s="136" t="s">
        <v>55</v>
      </c>
      <c r="D68" s="72">
        <v>0</v>
      </c>
      <c r="E68" s="73">
        <v>0</v>
      </c>
    </row>
    <row r="69" spans="2:5">
      <c r="B69" s="146" t="s">
        <v>56</v>
      </c>
      <c r="C69" s="136" t="s">
        <v>57</v>
      </c>
      <c r="D69" s="171">
        <v>0</v>
      </c>
      <c r="E69" s="73">
        <v>0</v>
      </c>
    </row>
    <row r="70" spans="2:5">
      <c r="B70" s="169" t="s">
        <v>58</v>
      </c>
      <c r="C70" s="168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f>E13</f>
        <v>0</v>
      </c>
      <c r="E71" s="62">
        <f>D71/E21</f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5" ht="13">
      <c r="B73" s="124" t="s">
        <v>62</v>
      </c>
      <c r="C73" s="21" t="s">
        <v>65</v>
      </c>
      <c r="D73" s="22">
        <f>E17</f>
        <v>187491.22</v>
      </c>
      <c r="E73" s="23">
        <f>D73/E21</f>
        <v>2.0424416366393843E-3</v>
      </c>
    </row>
    <row r="74" spans="2:5" ht="13">
      <c r="B74" s="122" t="s">
        <v>64</v>
      </c>
      <c r="C74" s="10" t="s">
        <v>66</v>
      </c>
      <c r="D74" s="114">
        <f>D58+D72-D73+D71</f>
        <v>91797590.019999996</v>
      </c>
      <c r="E74" s="62">
        <f>E58+E72-E73</f>
        <v>1</v>
      </c>
    </row>
    <row r="75" spans="2:5">
      <c r="B75" s="146" t="s">
        <v>4</v>
      </c>
      <c r="C75" s="136" t="s">
        <v>67</v>
      </c>
      <c r="D75" s="72">
        <f>D74</f>
        <v>91797590.019999996</v>
      </c>
      <c r="E75" s="73">
        <f>E74</f>
        <v>1</v>
      </c>
    </row>
    <row r="76" spans="2:5">
      <c r="B76" s="146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5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1796875" customWidth="1"/>
    <col min="9" max="9" width="13.26953125" customWidth="1"/>
    <col min="10" max="10" width="13.54296875" customWidth="1"/>
    <col min="11" max="11" width="16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7283630.5700000003</v>
      </c>
      <c r="E11" s="269">
        <f>SUM(E12:E14)</f>
        <v>7337637.2199999997</v>
      </c>
    </row>
    <row r="12" spans="2:12">
      <c r="B12" s="99" t="s">
        <v>4</v>
      </c>
      <c r="C12" s="155" t="s">
        <v>5</v>
      </c>
      <c r="D12" s="270">
        <v>7283630.5700000003</v>
      </c>
      <c r="E12" s="271">
        <v>7337637.2199999997</v>
      </c>
      <c r="G12" s="68"/>
    </row>
    <row r="13" spans="2:12">
      <c r="B13" s="99" t="s">
        <v>6</v>
      </c>
      <c r="C13" s="155" t="s">
        <v>7</v>
      </c>
      <c r="D13" s="272">
        <v>0</v>
      </c>
      <c r="E13" s="273">
        <v>0</v>
      </c>
    </row>
    <row r="14" spans="2:12">
      <c r="B14" s="99" t="s">
        <v>8</v>
      </c>
      <c r="C14" s="155" t="s">
        <v>10</v>
      </c>
      <c r="D14" s="272">
        <v>0</v>
      </c>
      <c r="E14" s="273">
        <v>0</v>
      </c>
    </row>
    <row r="15" spans="2:12">
      <c r="B15" s="99" t="s">
        <v>103</v>
      </c>
      <c r="C15" s="155" t="s">
        <v>11</v>
      </c>
      <c r="D15" s="272">
        <v>0</v>
      </c>
      <c r="E15" s="273">
        <v>0</v>
      </c>
    </row>
    <row r="16" spans="2:12">
      <c r="B16" s="100" t="s">
        <v>104</v>
      </c>
      <c r="C16" s="156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11363.09</v>
      </c>
      <c r="E17" s="277">
        <f>E18</f>
        <v>18046.28</v>
      </c>
    </row>
    <row r="18" spans="2:11">
      <c r="B18" s="99" t="s">
        <v>4</v>
      </c>
      <c r="C18" s="155" t="s">
        <v>11</v>
      </c>
      <c r="D18" s="274">
        <v>11363.09</v>
      </c>
      <c r="E18" s="275">
        <v>18046.28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7272267.4800000004</v>
      </c>
      <c r="E21" s="281">
        <f>E11-E17</f>
        <v>7319590.9399999995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8817968.4400000013</v>
      </c>
      <c r="E26" s="283">
        <v>7272267.4800000004</v>
      </c>
      <c r="G26" s="69"/>
    </row>
    <row r="27" spans="2:11" ht="13">
      <c r="B27" s="8" t="s">
        <v>17</v>
      </c>
      <c r="C27" s="9" t="s">
        <v>108</v>
      </c>
      <c r="D27" s="284">
        <v>-677583.04</v>
      </c>
      <c r="E27" s="219">
        <v>-452510.38</v>
      </c>
      <c r="F27" s="68"/>
      <c r="G27" s="175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20759.899999999998</v>
      </c>
      <c r="E28" s="220">
        <v>3599.1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3599.1</v>
      </c>
      <c r="E29" s="221">
        <v>3599.1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17160.8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698342.94000000006</v>
      </c>
      <c r="E32" s="220">
        <v>456109.48</v>
      </c>
      <c r="F32" s="68"/>
      <c r="G32" s="175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552322.29</v>
      </c>
      <c r="E33" s="221">
        <v>412833.96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83020.3</v>
      </c>
      <c r="E34" s="221">
        <v>34268.22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9662.3700000000008</v>
      </c>
      <c r="E35" s="221">
        <v>9007.24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53337.98</v>
      </c>
      <c r="E39" s="222">
        <v>0.06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-123894.79999999996</v>
      </c>
      <c r="E40" s="288">
        <v>499833.84</v>
      </c>
      <c r="G40" s="69"/>
    </row>
    <row r="41" spans="2:10" ht="13.5" thickBot="1">
      <c r="B41" s="92" t="s">
        <v>37</v>
      </c>
      <c r="C41" s="93" t="s">
        <v>38</v>
      </c>
      <c r="D41" s="289">
        <v>8016490.6000000015</v>
      </c>
      <c r="E41" s="281">
        <v>7319590.9399999995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490630.5747</v>
      </c>
      <c r="E47" s="200">
        <v>408435.71850000002</v>
      </c>
      <c r="G47" s="68"/>
    </row>
    <row r="48" spans="2:10">
      <c r="B48" s="115" t="s">
        <v>6</v>
      </c>
      <c r="C48" s="11" t="s">
        <v>41</v>
      </c>
      <c r="D48" s="210">
        <v>453022.16769999999</v>
      </c>
      <c r="E48" s="200">
        <v>384124.82049999997</v>
      </c>
      <c r="G48" s="12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17.9727</v>
      </c>
      <c r="E50" s="200">
        <v>17.805199999999999</v>
      </c>
      <c r="G50" s="134"/>
    </row>
    <row r="51" spans="2:7">
      <c r="B51" s="95" t="s">
        <v>6</v>
      </c>
      <c r="C51" s="5" t="s">
        <v>111</v>
      </c>
      <c r="D51" s="210">
        <v>17.475899999999999</v>
      </c>
      <c r="E51" s="200">
        <v>17.781100000000002</v>
      </c>
      <c r="G51" s="134"/>
    </row>
    <row r="52" spans="2:7" ht="12.75" customHeight="1">
      <c r="B52" s="95" t="s">
        <v>8</v>
      </c>
      <c r="C52" s="5" t="s">
        <v>112</v>
      </c>
      <c r="D52" s="210">
        <v>19.2182</v>
      </c>
      <c r="E52" s="200">
        <v>19.2471</v>
      </c>
    </row>
    <row r="53" spans="2:7" ht="13" thickBot="1">
      <c r="B53" s="96" t="s">
        <v>9</v>
      </c>
      <c r="C53" s="15" t="s">
        <v>41</v>
      </c>
      <c r="D53" s="209">
        <v>17.695599999999999</v>
      </c>
      <c r="E53" s="292">
        <v>19.055199999999999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7337637.2199999997</v>
      </c>
      <c r="E58" s="28">
        <f>D58/E21</f>
        <v>1.0024654765748426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7337637.2199999997</v>
      </c>
      <c r="E64" s="75">
        <f>D64/E21</f>
        <v>1.0024654765748426</v>
      </c>
    </row>
    <row r="65" spans="2:5">
      <c r="B65" s="147" t="s">
        <v>33</v>
      </c>
      <c r="C65" s="145" t="s">
        <v>115</v>
      </c>
      <c r="D65" s="74">
        <v>0</v>
      </c>
      <c r="E65" s="75">
        <v>0</v>
      </c>
    </row>
    <row r="66" spans="2:5">
      <c r="B66" s="147" t="s">
        <v>50</v>
      </c>
      <c r="C66" s="145" t="s">
        <v>51</v>
      </c>
      <c r="D66" s="74">
        <v>0</v>
      </c>
      <c r="E66" s="75">
        <v>0</v>
      </c>
    </row>
    <row r="67" spans="2:5">
      <c r="B67" s="146" t="s">
        <v>52</v>
      </c>
      <c r="C67" s="136" t="s">
        <v>53</v>
      </c>
      <c r="D67" s="72">
        <v>0</v>
      </c>
      <c r="E67" s="73">
        <v>0</v>
      </c>
    </row>
    <row r="68" spans="2:5">
      <c r="B68" s="146" t="s">
        <v>54</v>
      </c>
      <c r="C68" s="136" t="s">
        <v>55</v>
      </c>
      <c r="D68" s="72">
        <v>0</v>
      </c>
      <c r="E68" s="73">
        <v>0</v>
      </c>
    </row>
    <row r="69" spans="2:5">
      <c r="B69" s="146" t="s">
        <v>56</v>
      </c>
      <c r="C69" s="136" t="s">
        <v>57</v>
      </c>
      <c r="D69" s="171">
        <v>0</v>
      </c>
      <c r="E69" s="73">
        <v>0</v>
      </c>
    </row>
    <row r="70" spans="2:5">
      <c r="B70" s="169" t="s">
        <v>58</v>
      </c>
      <c r="C70" s="168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f>E13</f>
        <v>0</v>
      </c>
      <c r="E71" s="62">
        <f>D71/E21</f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18046.28</v>
      </c>
      <c r="E73" s="23">
        <f>D73/E21</f>
        <v>2.4654765748425827E-3</v>
      </c>
    </row>
    <row r="74" spans="2:5" ht="13">
      <c r="B74" s="122" t="s">
        <v>64</v>
      </c>
      <c r="C74" s="10" t="s">
        <v>66</v>
      </c>
      <c r="D74" s="114">
        <f>D58+D72-D73+D71</f>
        <v>7319590.9399999995</v>
      </c>
      <c r="E74" s="62">
        <f>E58+E71+E72-E73</f>
        <v>1</v>
      </c>
    </row>
    <row r="75" spans="2:5">
      <c r="B75" s="146" t="s">
        <v>4</v>
      </c>
      <c r="C75" s="136" t="s">
        <v>67</v>
      </c>
      <c r="D75" s="72">
        <f>D74</f>
        <v>7319590.9399999995</v>
      </c>
      <c r="E75" s="73">
        <f>E74</f>
        <v>1</v>
      </c>
    </row>
    <row r="76" spans="2:5">
      <c r="B76" s="146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6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5927429.2599999998</v>
      </c>
      <c r="E11" s="269">
        <f>SUM(E12:E14)</f>
        <v>5648804.1399999997</v>
      </c>
      <c r="J11" s="63"/>
    </row>
    <row r="12" spans="2:12">
      <c r="B12" s="99" t="s">
        <v>4</v>
      </c>
      <c r="C12" s="155" t="s">
        <v>5</v>
      </c>
      <c r="D12" s="270">
        <v>5927429.2599999998</v>
      </c>
      <c r="E12" s="271">
        <v>5648804.1399999997</v>
      </c>
      <c r="G12" s="68"/>
    </row>
    <row r="13" spans="2:12">
      <c r="B13" s="99" t="s">
        <v>6</v>
      </c>
      <c r="C13" s="155" t="s">
        <v>7</v>
      </c>
      <c r="D13" s="272">
        <v>0</v>
      </c>
      <c r="E13" s="273">
        <v>0</v>
      </c>
    </row>
    <row r="14" spans="2:12">
      <c r="B14" s="99" t="s">
        <v>8</v>
      </c>
      <c r="C14" s="155" t="s">
        <v>10</v>
      </c>
      <c r="D14" s="272">
        <v>0</v>
      </c>
      <c r="E14" s="273">
        <v>0</v>
      </c>
    </row>
    <row r="15" spans="2:12">
      <c r="B15" s="99" t="s">
        <v>103</v>
      </c>
      <c r="C15" s="155" t="s">
        <v>11</v>
      </c>
      <c r="D15" s="272">
        <v>0</v>
      </c>
      <c r="E15" s="273">
        <v>0</v>
      </c>
    </row>
    <row r="16" spans="2:12">
      <c r="B16" s="100" t="s">
        <v>104</v>
      </c>
      <c r="C16" s="156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23393.279999999999</v>
      </c>
      <c r="E17" s="277">
        <f>E18</f>
        <v>133632.9</v>
      </c>
    </row>
    <row r="18" spans="2:11">
      <c r="B18" s="99" t="s">
        <v>4</v>
      </c>
      <c r="C18" s="155" t="s">
        <v>11</v>
      </c>
      <c r="D18" s="274">
        <v>23393.279999999999</v>
      </c>
      <c r="E18" s="275">
        <v>133632.9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5904035.9799999995</v>
      </c>
      <c r="E21" s="281">
        <f>E11-E17</f>
        <v>5515171.2399999993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7081128.4299999997</v>
      </c>
      <c r="E26" s="283">
        <v>5904035.9799999995</v>
      </c>
      <c r="G26" s="69"/>
    </row>
    <row r="27" spans="2:11" ht="13">
      <c r="B27" s="8" t="s">
        <v>17</v>
      </c>
      <c r="C27" s="9" t="s">
        <v>108</v>
      </c>
      <c r="D27" s="284">
        <v>-325826.18</v>
      </c>
      <c r="E27" s="219">
        <v>-427521.29000000004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0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325826.18</v>
      </c>
      <c r="E32" s="220">
        <v>427521.29000000004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229445.76000000001</v>
      </c>
      <c r="E33" s="221">
        <v>393179.25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89603.8</v>
      </c>
      <c r="E34" s="221">
        <v>28366.03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6776.58</v>
      </c>
      <c r="E35" s="221">
        <v>5976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0.04</v>
      </c>
      <c r="E39" s="222">
        <v>0.01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-342512.23</v>
      </c>
      <c r="E40" s="288">
        <v>38656.550000000003</v>
      </c>
      <c r="G40" s="69"/>
    </row>
    <row r="41" spans="2:10" ht="13.5" thickBot="1">
      <c r="B41" s="92" t="s">
        <v>37</v>
      </c>
      <c r="C41" s="93" t="s">
        <v>38</v>
      </c>
      <c r="D41" s="289">
        <v>6412790.0199999996</v>
      </c>
      <c r="E41" s="281">
        <v>5515171.2399999993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744492.00490000006</v>
      </c>
      <c r="E47" s="200">
        <v>679396.56200000003</v>
      </c>
      <c r="G47" s="68"/>
    </row>
    <row r="48" spans="2:10">
      <c r="B48" s="115" t="s">
        <v>6</v>
      </c>
      <c r="C48" s="11" t="s">
        <v>41</v>
      </c>
      <c r="D48" s="210">
        <v>709744.83039999998</v>
      </c>
      <c r="E48" s="200">
        <v>630015.67469999997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9.5114000000000001</v>
      </c>
      <c r="E50" s="200">
        <v>8.6900999999999993</v>
      </c>
      <c r="G50" s="134"/>
    </row>
    <row r="51" spans="2:7">
      <c r="B51" s="95" t="s">
        <v>6</v>
      </c>
      <c r="C51" s="5" t="s">
        <v>111</v>
      </c>
      <c r="D51" s="210">
        <v>8.7532999999999994</v>
      </c>
      <c r="E51" s="200">
        <v>8.099400000000001</v>
      </c>
      <c r="G51" s="134"/>
    </row>
    <row r="52" spans="2:7" ht="12.75" customHeight="1">
      <c r="B52" s="95" t="s">
        <v>8</v>
      </c>
      <c r="C52" s="5" t="s">
        <v>112</v>
      </c>
      <c r="D52" s="210">
        <v>10.395799999999999</v>
      </c>
      <c r="E52" s="200">
        <v>9.2734000000000005</v>
      </c>
    </row>
    <row r="53" spans="2:7" ht="13" thickBot="1">
      <c r="B53" s="96" t="s">
        <v>9</v>
      </c>
      <c r="C53" s="15" t="s">
        <v>41</v>
      </c>
      <c r="D53" s="209">
        <v>9.0352999999999994</v>
      </c>
      <c r="E53" s="292">
        <v>8.7539999999999996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5648804.1399999997</v>
      </c>
      <c r="E58" s="28">
        <f>D58/E21</f>
        <v>1.0242300545504006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5648804.1399999997</v>
      </c>
      <c r="E64" s="75">
        <f>D64/E21</f>
        <v>1.0242300545504006</v>
      </c>
    </row>
    <row r="65" spans="2:5">
      <c r="B65" s="147" t="s">
        <v>33</v>
      </c>
      <c r="C65" s="145" t="s">
        <v>115</v>
      </c>
      <c r="D65" s="74">
        <v>0</v>
      </c>
      <c r="E65" s="75">
        <v>0</v>
      </c>
    </row>
    <row r="66" spans="2:5">
      <c r="B66" s="147" t="s">
        <v>50</v>
      </c>
      <c r="C66" s="145" t="s">
        <v>51</v>
      </c>
      <c r="D66" s="74">
        <v>0</v>
      </c>
      <c r="E66" s="75">
        <v>0</v>
      </c>
    </row>
    <row r="67" spans="2:5">
      <c r="B67" s="146" t="s">
        <v>52</v>
      </c>
      <c r="C67" s="136" t="s">
        <v>53</v>
      </c>
      <c r="D67" s="72">
        <v>0</v>
      </c>
      <c r="E67" s="73">
        <v>0</v>
      </c>
    </row>
    <row r="68" spans="2:5">
      <c r="B68" s="146" t="s">
        <v>54</v>
      </c>
      <c r="C68" s="136" t="s">
        <v>55</v>
      </c>
      <c r="D68" s="72">
        <v>0</v>
      </c>
      <c r="E68" s="73">
        <v>0</v>
      </c>
    </row>
    <row r="69" spans="2:5">
      <c r="B69" s="146" t="s">
        <v>56</v>
      </c>
      <c r="C69" s="136" t="s">
        <v>57</v>
      </c>
      <c r="D69" s="171">
        <v>0</v>
      </c>
      <c r="E69" s="73">
        <v>0</v>
      </c>
    </row>
    <row r="70" spans="2:5">
      <c r="B70" s="169" t="s">
        <v>58</v>
      </c>
      <c r="C70" s="168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5" ht="13">
      <c r="B73" s="124" t="s">
        <v>62</v>
      </c>
      <c r="C73" s="21" t="s">
        <v>65</v>
      </c>
      <c r="D73" s="22">
        <f>E17</f>
        <v>133632.9</v>
      </c>
      <c r="E73" s="23">
        <f>D73/E21</f>
        <v>2.4230054550400507E-2</v>
      </c>
    </row>
    <row r="74" spans="2:5" ht="13">
      <c r="B74" s="122" t="s">
        <v>64</v>
      </c>
      <c r="C74" s="10" t="s">
        <v>66</v>
      </c>
      <c r="D74" s="114">
        <f>D58-D73+D72</f>
        <v>5515171.2399999993</v>
      </c>
      <c r="E74" s="62">
        <f>E58+E72-E73</f>
        <v>1</v>
      </c>
    </row>
    <row r="75" spans="2:5">
      <c r="B75" s="146" t="s">
        <v>4</v>
      </c>
      <c r="C75" s="136" t="s">
        <v>67</v>
      </c>
      <c r="D75" s="72">
        <f>D74</f>
        <v>5515171.2399999993</v>
      </c>
      <c r="E75" s="73">
        <f>E74</f>
        <v>1</v>
      </c>
    </row>
    <row r="76" spans="2:5">
      <c r="B76" s="146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2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1251970.0999999999</v>
      </c>
      <c r="E11" s="269">
        <f>SUM(E12:E14)</f>
        <v>1263425.05</v>
      </c>
      <c r="H11" s="68"/>
    </row>
    <row r="12" spans="2:12">
      <c r="B12" s="135" t="s">
        <v>4</v>
      </c>
      <c r="C12" s="172" t="s">
        <v>5</v>
      </c>
      <c r="D12" s="270">
        <v>1246862.72</v>
      </c>
      <c r="E12" s="271">
        <v>1261234.83</v>
      </c>
      <c r="G12" s="63"/>
      <c r="H12" s="68"/>
    </row>
    <row r="13" spans="2:12">
      <c r="B13" s="135" t="s">
        <v>6</v>
      </c>
      <c r="C13" s="172" t="s">
        <v>7</v>
      </c>
      <c r="D13" s="272">
        <v>2307.38</v>
      </c>
      <c r="E13" s="273">
        <v>2190.2199999999998</v>
      </c>
      <c r="H13" s="68"/>
    </row>
    <row r="14" spans="2:12">
      <c r="B14" s="135" t="s">
        <v>8</v>
      </c>
      <c r="C14" s="172" t="s">
        <v>10</v>
      </c>
      <c r="D14" s="272">
        <v>2800</v>
      </c>
      <c r="E14" s="273">
        <f>E15</f>
        <v>0</v>
      </c>
      <c r="H14" s="68"/>
    </row>
    <row r="15" spans="2:12">
      <c r="B15" s="135" t="s">
        <v>103</v>
      </c>
      <c r="C15" s="172" t="s">
        <v>11</v>
      </c>
      <c r="D15" s="272">
        <v>2800</v>
      </c>
      <c r="E15" s="273">
        <v>0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2373.9499999999998</v>
      </c>
      <c r="E17" s="277">
        <f>E18</f>
        <v>2026.18</v>
      </c>
    </row>
    <row r="18" spans="2:11">
      <c r="B18" s="135" t="s">
        <v>4</v>
      </c>
      <c r="C18" s="172" t="s">
        <v>11</v>
      </c>
      <c r="D18" s="274">
        <v>2373.9499999999998</v>
      </c>
      <c r="E18" s="275">
        <v>2026.18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1249596.1499999999</v>
      </c>
      <c r="E21" s="281">
        <f>E11-E17</f>
        <v>1261398.8700000001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1508844.72</v>
      </c>
      <c r="E26" s="283">
        <v>1249596.1499999999</v>
      </c>
      <c r="G26" s="69"/>
    </row>
    <row r="27" spans="2:11" ht="13">
      <c r="B27" s="8" t="s">
        <v>17</v>
      </c>
      <c r="C27" s="9" t="s">
        <v>108</v>
      </c>
      <c r="D27" s="284">
        <v>-181745.11999999997</v>
      </c>
      <c r="E27" s="219">
        <v>-28635.14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4.01</v>
      </c>
      <c r="E28" s="220">
        <v>0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4.01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181749.12999999998</v>
      </c>
      <c r="E32" s="220">
        <v>28635.14</v>
      </c>
      <c r="F32" s="68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167506.56</v>
      </c>
      <c r="E33" s="221">
        <v>11566.26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2940.3</v>
      </c>
      <c r="E34" s="221">
        <v>6462.4000000000005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11302.27</v>
      </c>
      <c r="E35" s="221">
        <v>10537.960000000001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68.52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-33112.240000000005</v>
      </c>
      <c r="E40" s="288">
        <v>40437.86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1293987.3600000001</v>
      </c>
      <c r="E41" s="281">
        <v>1261398.8700000001</v>
      </c>
      <c r="F41" s="71"/>
      <c r="G41" s="69"/>
      <c r="H41" s="175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214413.26478999999</v>
      </c>
      <c r="E47" s="200">
        <v>183508.33395999999</v>
      </c>
      <c r="G47" s="68"/>
    </row>
    <row r="48" spans="2:10">
      <c r="B48" s="147" t="s">
        <v>6</v>
      </c>
      <c r="C48" s="145" t="s">
        <v>41</v>
      </c>
      <c r="D48" s="210">
        <v>189087.112241</v>
      </c>
      <c r="E48" s="200">
        <v>179278.045327</v>
      </c>
      <c r="G48" s="128"/>
      <c r="I48" s="128"/>
    </row>
    <row r="49" spans="2:7" ht="13">
      <c r="B49" s="113" t="s">
        <v>23</v>
      </c>
      <c r="C49" s="116" t="s">
        <v>110</v>
      </c>
      <c r="D49" s="211"/>
      <c r="E49" s="200"/>
    </row>
    <row r="50" spans="2:7">
      <c r="B50" s="146" t="s">
        <v>4</v>
      </c>
      <c r="C50" s="136" t="s">
        <v>40</v>
      </c>
      <c r="D50" s="210">
        <v>7.0370869999999996</v>
      </c>
      <c r="E50" s="291">
        <v>6.8094789999999996</v>
      </c>
      <c r="G50" s="134"/>
    </row>
    <row r="51" spans="2:7">
      <c r="B51" s="146" t="s">
        <v>6</v>
      </c>
      <c r="C51" s="136" t="s">
        <v>111</v>
      </c>
      <c r="D51" s="210">
        <v>6.6473519999999997</v>
      </c>
      <c r="E51" s="314">
        <v>6.5454559999999997</v>
      </c>
      <c r="G51" s="134"/>
    </row>
    <row r="52" spans="2:7" ht="12.75" customHeight="1">
      <c r="B52" s="146" t="s">
        <v>8</v>
      </c>
      <c r="C52" s="136" t="s">
        <v>112</v>
      </c>
      <c r="D52" s="210">
        <v>7.3937999999999997</v>
      </c>
      <c r="E52" s="314">
        <v>7.2353609999999993</v>
      </c>
    </row>
    <row r="53" spans="2:7" ht="13" thickBot="1">
      <c r="B53" s="148" t="s">
        <v>9</v>
      </c>
      <c r="C53" s="149" t="s">
        <v>41</v>
      </c>
      <c r="D53" s="209">
        <v>6.8433400000000004</v>
      </c>
      <c r="E53" s="292">
        <v>7.0359920000000002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1261234.83</v>
      </c>
      <c r="E58" s="28">
        <f>D58/E21</f>
        <v>0.99986995390284439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1261234.83</v>
      </c>
      <c r="E64" s="75">
        <f>D64/E21</f>
        <v>0.99986995390284439</v>
      </c>
    </row>
    <row r="65" spans="2:7">
      <c r="B65" s="147" t="s">
        <v>33</v>
      </c>
      <c r="C65" s="145" t="s">
        <v>115</v>
      </c>
      <c r="D65" s="74">
        <v>0</v>
      </c>
      <c r="E65" s="75">
        <v>0</v>
      </c>
      <c r="G65" s="68"/>
    </row>
    <row r="66" spans="2:7">
      <c r="B66" s="147" t="s">
        <v>50</v>
      </c>
      <c r="C66" s="145" t="s">
        <v>51</v>
      </c>
      <c r="D66" s="74">
        <v>0</v>
      </c>
      <c r="E66" s="75">
        <v>0</v>
      </c>
    </row>
    <row r="67" spans="2:7">
      <c r="B67" s="146" t="s">
        <v>52</v>
      </c>
      <c r="C67" s="136" t="s">
        <v>53</v>
      </c>
      <c r="D67" s="72">
        <v>0</v>
      </c>
      <c r="E67" s="73">
        <v>0</v>
      </c>
    </row>
    <row r="68" spans="2:7">
      <c r="B68" s="146" t="s">
        <v>54</v>
      </c>
      <c r="C68" s="136" t="s">
        <v>55</v>
      </c>
      <c r="D68" s="72">
        <v>0</v>
      </c>
      <c r="E68" s="73">
        <v>0</v>
      </c>
      <c r="G68" s="63"/>
    </row>
    <row r="69" spans="2:7" ht="14.5">
      <c r="B69" s="146" t="s">
        <v>56</v>
      </c>
      <c r="C69" s="136" t="s">
        <v>57</v>
      </c>
      <c r="D69" s="321">
        <v>0</v>
      </c>
      <c r="E69" s="73">
        <f>D69/E21</f>
        <v>0</v>
      </c>
    </row>
    <row r="70" spans="2:7">
      <c r="B70" s="169" t="s">
        <v>58</v>
      </c>
      <c r="C70" s="168" t="s">
        <v>59</v>
      </c>
      <c r="D70" s="107">
        <v>0</v>
      </c>
      <c r="E70" s="108">
        <v>0</v>
      </c>
    </row>
    <row r="71" spans="2:7" ht="13">
      <c r="B71" s="122" t="s">
        <v>23</v>
      </c>
      <c r="C71" s="10" t="s">
        <v>61</v>
      </c>
      <c r="D71" s="114">
        <f>E13</f>
        <v>2190.2199999999998</v>
      </c>
      <c r="E71" s="62">
        <f>D71/E21</f>
        <v>1.7363421294328571E-3</v>
      </c>
    </row>
    <row r="72" spans="2:7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7" ht="13">
      <c r="B73" s="124" t="s">
        <v>62</v>
      </c>
      <c r="C73" s="21" t="s">
        <v>65</v>
      </c>
      <c r="D73" s="22">
        <f>E17</f>
        <v>2026.18</v>
      </c>
      <c r="E73" s="23">
        <f>D73/E21</f>
        <v>1.6062960322772446E-3</v>
      </c>
    </row>
    <row r="74" spans="2:7" ht="13">
      <c r="B74" s="122" t="s">
        <v>64</v>
      </c>
      <c r="C74" s="10" t="s">
        <v>66</v>
      </c>
      <c r="D74" s="114">
        <f>D58+D72-D73+D71</f>
        <v>1261398.8700000001</v>
      </c>
      <c r="E74" s="62">
        <f>E58+E72-E73+E71</f>
        <v>1</v>
      </c>
    </row>
    <row r="75" spans="2:7">
      <c r="B75" s="146" t="s">
        <v>4</v>
      </c>
      <c r="C75" s="136" t="s">
        <v>67</v>
      </c>
      <c r="D75" s="72">
        <f>D74</f>
        <v>1261398.8700000001</v>
      </c>
      <c r="E75" s="73">
        <f>E74</f>
        <v>1</v>
      </c>
    </row>
    <row r="76" spans="2:7">
      <c r="B76" s="146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28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1871315.48</v>
      </c>
      <c r="E11" s="269">
        <f>SUM(E12:E14)</f>
        <v>1816418.34</v>
      </c>
    </row>
    <row r="12" spans="2:12">
      <c r="B12" s="99" t="s">
        <v>4</v>
      </c>
      <c r="C12" s="155" t="s">
        <v>5</v>
      </c>
      <c r="D12" s="270">
        <v>1863690.18</v>
      </c>
      <c r="E12" s="271">
        <v>1813770.99</v>
      </c>
      <c r="G12" s="63"/>
      <c r="H12" s="68"/>
    </row>
    <row r="13" spans="2:12">
      <c r="B13" s="99" t="s">
        <v>6</v>
      </c>
      <c r="C13" s="155" t="s">
        <v>7</v>
      </c>
      <c r="D13" s="272">
        <v>3425.3</v>
      </c>
      <c r="E13" s="273">
        <v>2647.35</v>
      </c>
      <c r="H13" s="68"/>
    </row>
    <row r="14" spans="2:12">
      <c r="B14" s="99" t="s">
        <v>8</v>
      </c>
      <c r="C14" s="155" t="s">
        <v>10</v>
      </c>
      <c r="D14" s="272">
        <v>4200</v>
      </c>
      <c r="E14" s="273">
        <f>E15</f>
        <v>0</v>
      </c>
      <c r="H14" s="68"/>
    </row>
    <row r="15" spans="2:12">
      <c r="B15" s="99" t="s">
        <v>103</v>
      </c>
      <c r="C15" s="155" t="s">
        <v>11</v>
      </c>
      <c r="D15" s="272">
        <v>4200</v>
      </c>
      <c r="E15" s="273">
        <v>0</v>
      </c>
      <c r="H15" s="68"/>
    </row>
    <row r="16" spans="2:12">
      <c r="B16" s="100" t="s">
        <v>104</v>
      </c>
      <c r="C16" s="156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3440.15</v>
      </c>
      <c r="E17" s="277">
        <f>E18</f>
        <v>2889.92</v>
      </c>
      <c r="H17" s="68"/>
    </row>
    <row r="18" spans="2:11">
      <c r="B18" s="99" t="s">
        <v>4</v>
      </c>
      <c r="C18" s="155" t="s">
        <v>11</v>
      </c>
      <c r="D18" s="274">
        <v>3440.15</v>
      </c>
      <c r="E18" s="275">
        <v>2889.92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1867875.33</v>
      </c>
      <c r="E21" s="281">
        <f>E11-E17</f>
        <v>1813528.4200000002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1948991.22</v>
      </c>
      <c r="E26" s="283">
        <v>1867875.33</v>
      </c>
      <c r="G26" s="69"/>
      <c r="H26" s="170"/>
    </row>
    <row r="27" spans="2:11" ht="13">
      <c r="B27" s="8" t="s">
        <v>17</v>
      </c>
      <c r="C27" s="9" t="s">
        <v>108</v>
      </c>
      <c r="D27" s="284">
        <v>-40169.64</v>
      </c>
      <c r="E27" s="219">
        <v>-108457.69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8.08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0</v>
      </c>
      <c r="E31" s="221">
        <v>8.08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40169.64</v>
      </c>
      <c r="E32" s="220">
        <v>108465.77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21674.27</v>
      </c>
      <c r="E33" s="221">
        <v>70774.95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5951.62</v>
      </c>
      <c r="E34" s="221">
        <v>26475.84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12539.93</v>
      </c>
      <c r="E35" s="221">
        <v>11214.98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3.82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40387.709999999992</v>
      </c>
      <c r="E40" s="288">
        <v>54110.78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1949209.29</v>
      </c>
      <c r="E41" s="281">
        <v>1813528.4200000002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194743.65130600001</v>
      </c>
      <c r="E47" s="200">
        <v>182372.659186</v>
      </c>
      <c r="G47" s="68"/>
    </row>
    <row r="48" spans="2:10">
      <c r="B48" s="115" t="s">
        <v>6</v>
      </c>
      <c r="C48" s="11" t="s">
        <v>41</v>
      </c>
      <c r="D48" s="210">
        <v>190823.338575</v>
      </c>
      <c r="E48" s="200">
        <v>171900.049516</v>
      </c>
      <c r="G48" s="6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10.0079829999999</v>
      </c>
      <c r="E50" s="291">
        <v>10.24208</v>
      </c>
      <c r="G50" s="134"/>
    </row>
    <row r="51" spans="2:7">
      <c r="B51" s="95" t="s">
        <v>6</v>
      </c>
      <c r="C51" s="5" t="s">
        <v>111</v>
      </c>
      <c r="D51" s="210">
        <v>10.0079829999999</v>
      </c>
      <c r="E51" s="314">
        <v>10.088023999999999</v>
      </c>
      <c r="G51" s="134"/>
    </row>
    <row r="52" spans="2:7" ht="12" customHeight="1">
      <c r="B52" s="95" t="s">
        <v>8</v>
      </c>
      <c r="C52" s="5" t="s">
        <v>112</v>
      </c>
      <c r="D52" s="210">
        <v>10.472879000000001</v>
      </c>
      <c r="E52" s="314">
        <v>10.579711</v>
      </c>
    </row>
    <row r="53" spans="2:7" ht="13" thickBot="1">
      <c r="B53" s="96" t="s">
        <v>9</v>
      </c>
      <c r="C53" s="15" t="s">
        <v>41</v>
      </c>
      <c r="D53" s="209">
        <v>10.214732</v>
      </c>
      <c r="E53" s="296">
        <v>10.549901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1813770.99</v>
      </c>
      <c r="E58" s="28">
        <f>D58/E21</f>
        <v>1.0001337558305261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1813770.99</v>
      </c>
      <c r="E64" s="75">
        <f>D64/E21</f>
        <v>1.0001337558305261</v>
      </c>
    </row>
    <row r="65" spans="2:7">
      <c r="B65" s="147" t="s">
        <v>33</v>
      </c>
      <c r="C65" s="145" t="s">
        <v>115</v>
      </c>
      <c r="D65" s="74">
        <v>0</v>
      </c>
      <c r="E65" s="75">
        <v>0</v>
      </c>
    </row>
    <row r="66" spans="2:7">
      <c r="B66" s="147" t="s">
        <v>50</v>
      </c>
      <c r="C66" s="145" t="s">
        <v>51</v>
      </c>
      <c r="D66" s="74">
        <v>0</v>
      </c>
      <c r="E66" s="75">
        <v>0</v>
      </c>
    </row>
    <row r="67" spans="2:7">
      <c r="B67" s="146" t="s">
        <v>52</v>
      </c>
      <c r="C67" s="136" t="s">
        <v>53</v>
      </c>
      <c r="D67" s="72">
        <v>0</v>
      </c>
      <c r="E67" s="73">
        <v>0</v>
      </c>
    </row>
    <row r="68" spans="2:7">
      <c r="B68" s="146" t="s">
        <v>54</v>
      </c>
      <c r="C68" s="136" t="s">
        <v>55</v>
      </c>
      <c r="D68" s="72">
        <v>0</v>
      </c>
      <c r="E68" s="73">
        <v>0</v>
      </c>
    </row>
    <row r="69" spans="2:7" ht="14.5">
      <c r="B69" s="146" t="s">
        <v>56</v>
      </c>
      <c r="C69" s="136" t="s">
        <v>57</v>
      </c>
      <c r="D69" s="321">
        <v>0</v>
      </c>
      <c r="E69" s="73">
        <f>D69/E21</f>
        <v>0</v>
      </c>
    </row>
    <row r="70" spans="2:7">
      <c r="B70" s="169" t="s">
        <v>58</v>
      </c>
      <c r="C70" s="168" t="s">
        <v>59</v>
      </c>
      <c r="D70" s="107">
        <v>0</v>
      </c>
      <c r="E70" s="108">
        <v>0</v>
      </c>
      <c r="G70" s="68"/>
    </row>
    <row r="71" spans="2:7" ht="13">
      <c r="B71" s="122" t="s">
        <v>23</v>
      </c>
      <c r="C71" s="10" t="s">
        <v>61</v>
      </c>
      <c r="D71" s="114">
        <f>E13</f>
        <v>2647.35</v>
      </c>
      <c r="E71" s="62">
        <f>D71/E21</f>
        <v>1.45977861212674E-3</v>
      </c>
    </row>
    <row r="72" spans="2:7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7" ht="13">
      <c r="B73" s="124" t="s">
        <v>62</v>
      </c>
      <c r="C73" s="21" t="s">
        <v>65</v>
      </c>
      <c r="D73" s="22">
        <f>E17</f>
        <v>2889.92</v>
      </c>
      <c r="E73" s="23">
        <f>D73/E21</f>
        <v>1.5935344426529581E-3</v>
      </c>
    </row>
    <row r="74" spans="2:7" ht="13">
      <c r="B74" s="122" t="s">
        <v>64</v>
      </c>
      <c r="C74" s="10" t="s">
        <v>66</v>
      </c>
      <c r="D74" s="114">
        <f>D58+D72-D73+D71</f>
        <v>1813528.4200000002</v>
      </c>
      <c r="E74" s="62">
        <f>E58+E72-E73+E71</f>
        <v>0.99999999999999989</v>
      </c>
    </row>
    <row r="75" spans="2:7">
      <c r="B75" s="146" t="s">
        <v>4</v>
      </c>
      <c r="C75" s="136" t="s">
        <v>67</v>
      </c>
      <c r="D75" s="72">
        <f>D74</f>
        <v>1813528.4200000002</v>
      </c>
      <c r="E75" s="73">
        <f>E74</f>
        <v>0.99999999999999989</v>
      </c>
    </row>
    <row r="76" spans="2:7">
      <c r="B76" s="146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29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1796875" customWidth="1"/>
    <col min="9" max="9" width="13.26953125" customWidth="1"/>
    <col min="10" max="10" width="13.54296875" customWidth="1"/>
    <col min="11" max="11" width="14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2996248.1399999997</v>
      </c>
      <c r="E11" s="269">
        <f>SUM(E12:E14)</f>
        <v>2969072.8400000003</v>
      </c>
    </row>
    <row r="12" spans="2:12">
      <c r="B12" s="135" t="s">
        <v>4</v>
      </c>
      <c r="C12" s="172" t="s">
        <v>5</v>
      </c>
      <c r="D12" s="270">
        <v>2984032.09</v>
      </c>
      <c r="E12" s="271">
        <v>2964256.41</v>
      </c>
      <c r="G12" s="63"/>
    </row>
    <row r="13" spans="2:12">
      <c r="B13" s="135" t="s">
        <v>6</v>
      </c>
      <c r="C13" s="172" t="s">
        <v>7</v>
      </c>
      <c r="D13" s="272">
        <v>4916.05</v>
      </c>
      <c r="E13" s="273">
        <v>4816.43</v>
      </c>
      <c r="H13" s="68"/>
    </row>
    <row r="14" spans="2:12">
      <c r="B14" s="135" t="s">
        <v>8</v>
      </c>
      <c r="C14" s="172" t="s">
        <v>10</v>
      </c>
      <c r="D14" s="272">
        <v>7300</v>
      </c>
      <c r="E14" s="273">
        <v>0</v>
      </c>
      <c r="G14" s="63"/>
      <c r="H14" s="68"/>
    </row>
    <row r="15" spans="2:12">
      <c r="B15" s="135" t="s">
        <v>103</v>
      </c>
      <c r="C15" s="172" t="s">
        <v>11</v>
      </c>
      <c r="D15" s="272">
        <v>7300</v>
      </c>
      <c r="E15" s="273">
        <v>0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5320.64</v>
      </c>
      <c r="E17" s="277">
        <f>E18</f>
        <v>4746.47</v>
      </c>
      <c r="H17" s="68"/>
    </row>
    <row r="18" spans="2:11">
      <c r="B18" s="135" t="s">
        <v>4</v>
      </c>
      <c r="C18" s="172" t="s">
        <v>11</v>
      </c>
      <c r="D18" s="274">
        <v>5320.64</v>
      </c>
      <c r="E18" s="275">
        <v>4746.47</v>
      </c>
      <c r="H18" s="68"/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2990927.4999999995</v>
      </c>
      <c r="E21" s="281">
        <f>E11-E17</f>
        <v>2964326.37</v>
      </c>
      <c r="F21" s="71"/>
      <c r="G21" s="71"/>
      <c r="H21" s="130"/>
      <c r="J21" s="165"/>
      <c r="K21" s="63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3017436.9000000004</v>
      </c>
      <c r="E26" s="283">
        <v>2990927.4999999995</v>
      </c>
      <c r="G26" s="69"/>
    </row>
    <row r="27" spans="2:11" ht="13">
      <c r="B27" s="8" t="s">
        <v>17</v>
      </c>
      <c r="C27" s="9" t="s">
        <v>108</v>
      </c>
      <c r="D27" s="284">
        <v>-73265.38</v>
      </c>
      <c r="E27" s="219">
        <v>-109900.42</v>
      </c>
      <c r="F27" s="68"/>
      <c r="G27" s="175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9.36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9.36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73265.38</v>
      </c>
      <c r="E32" s="220">
        <v>109909.78</v>
      </c>
      <c r="F32" s="68"/>
      <c r="G32" s="175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41746.74</v>
      </c>
      <c r="E33" s="221">
        <v>77676.460000000006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12131.37</v>
      </c>
      <c r="E34" s="221">
        <v>15076.07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19368.88</v>
      </c>
      <c r="E35" s="221">
        <v>17157.25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18.39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103269.97999999998</v>
      </c>
      <c r="E40" s="288">
        <v>83299.289999999994</v>
      </c>
      <c r="G40" s="69"/>
      <c r="H40" s="194"/>
    </row>
    <row r="41" spans="2:10" ht="13.5" thickBot="1">
      <c r="B41" s="92" t="s">
        <v>37</v>
      </c>
      <c r="C41" s="93" t="s">
        <v>38</v>
      </c>
      <c r="D41" s="289">
        <v>3047441.5000000005</v>
      </c>
      <c r="E41" s="281">
        <v>2964326.37</v>
      </c>
      <c r="F41" s="71"/>
      <c r="G41" s="69"/>
      <c r="H41" s="175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320947.92085499997</v>
      </c>
      <c r="E47" s="200">
        <v>304829.08717100002</v>
      </c>
      <c r="G47" s="68"/>
    </row>
    <row r="48" spans="2:10">
      <c r="B48" s="147" t="s">
        <v>6</v>
      </c>
      <c r="C48" s="145" t="s">
        <v>41</v>
      </c>
      <c r="D48" s="210">
        <v>313365.65543599997</v>
      </c>
      <c r="E48" s="200">
        <v>293577.38155799999</v>
      </c>
      <c r="G48" s="6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9.4016400000000004</v>
      </c>
      <c r="E50" s="200">
        <v>9.8118180000000006</v>
      </c>
      <c r="G50" s="134"/>
    </row>
    <row r="51" spans="2:7">
      <c r="B51" s="146" t="s">
        <v>6</v>
      </c>
      <c r="C51" s="136" t="s">
        <v>111</v>
      </c>
      <c r="D51" s="210">
        <v>9.4016400000000004</v>
      </c>
      <c r="E51" s="200">
        <v>9.6391439999999999</v>
      </c>
      <c r="G51" s="134"/>
    </row>
    <row r="52" spans="2:7" ht="12.75" customHeight="1">
      <c r="B52" s="146" t="s">
        <v>8</v>
      </c>
      <c r="C52" s="136" t="s">
        <v>112</v>
      </c>
      <c r="D52" s="210">
        <v>9.8171130000000009</v>
      </c>
      <c r="E52" s="200">
        <v>10.125648999999999</v>
      </c>
    </row>
    <row r="53" spans="2:7" ht="13" thickBot="1">
      <c r="B53" s="148" t="s">
        <v>9</v>
      </c>
      <c r="C53" s="149" t="s">
        <v>41</v>
      </c>
      <c r="D53" s="209">
        <v>9.7248739999999998</v>
      </c>
      <c r="E53" s="292">
        <v>10.097257000000001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6.5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2964256.41</v>
      </c>
      <c r="E58" s="28">
        <f>D58/E21</f>
        <v>0.99997639935983162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74">
        <f>E12</f>
        <v>2964256.41</v>
      </c>
      <c r="E64" s="75">
        <f>D64/E21</f>
        <v>0.99997639935983162</v>
      </c>
    </row>
    <row r="65" spans="2:7">
      <c r="B65" s="147" t="s">
        <v>33</v>
      </c>
      <c r="C65" s="145" t="s">
        <v>115</v>
      </c>
      <c r="D65" s="74">
        <v>0</v>
      </c>
      <c r="E65" s="75">
        <v>0</v>
      </c>
    </row>
    <row r="66" spans="2:7">
      <c r="B66" s="147" t="s">
        <v>50</v>
      </c>
      <c r="C66" s="145" t="s">
        <v>51</v>
      </c>
      <c r="D66" s="74">
        <v>0</v>
      </c>
      <c r="E66" s="75">
        <v>0</v>
      </c>
    </row>
    <row r="67" spans="2:7">
      <c r="B67" s="146" t="s">
        <v>52</v>
      </c>
      <c r="C67" s="136" t="s">
        <v>53</v>
      </c>
      <c r="D67" s="72">
        <v>0</v>
      </c>
      <c r="E67" s="73">
        <v>0</v>
      </c>
    </row>
    <row r="68" spans="2:7">
      <c r="B68" s="146" t="s">
        <v>54</v>
      </c>
      <c r="C68" s="136" t="s">
        <v>55</v>
      </c>
      <c r="D68" s="72">
        <v>0</v>
      </c>
      <c r="E68" s="73">
        <v>0</v>
      </c>
      <c r="G68" s="68"/>
    </row>
    <row r="69" spans="2:7" ht="14.5">
      <c r="B69" s="146" t="s">
        <v>56</v>
      </c>
      <c r="C69" s="136" t="s">
        <v>57</v>
      </c>
      <c r="D69" s="321">
        <v>0</v>
      </c>
      <c r="E69" s="73">
        <f>D69/E21</f>
        <v>0</v>
      </c>
    </row>
    <row r="70" spans="2:7">
      <c r="B70" s="169" t="s">
        <v>58</v>
      </c>
      <c r="C70" s="168" t="s">
        <v>59</v>
      </c>
      <c r="D70" s="107">
        <v>0</v>
      </c>
      <c r="E70" s="108">
        <v>0</v>
      </c>
    </row>
    <row r="71" spans="2:7" ht="13">
      <c r="B71" s="122" t="s">
        <v>23</v>
      </c>
      <c r="C71" s="10" t="s">
        <v>61</v>
      </c>
      <c r="D71" s="114">
        <f>E13</f>
        <v>4816.43</v>
      </c>
      <c r="E71" s="62">
        <f>D71/E21</f>
        <v>1.6247974746451419E-3</v>
      </c>
    </row>
    <row r="72" spans="2:7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7" ht="13">
      <c r="B73" s="124" t="s">
        <v>62</v>
      </c>
      <c r="C73" s="21" t="s">
        <v>65</v>
      </c>
      <c r="D73" s="22">
        <f>E17</f>
        <v>4746.47</v>
      </c>
      <c r="E73" s="23">
        <f>D73/E21</f>
        <v>1.6011968344767651E-3</v>
      </c>
    </row>
    <row r="74" spans="2:7" ht="13">
      <c r="B74" s="122" t="s">
        <v>64</v>
      </c>
      <c r="C74" s="10" t="s">
        <v>66</v>
      </c>
      <c r="D74" s="114">
        <f>D58+D71+D72-D73</f>
        <v>2964326.37</v>
      </c>
      <c r="E74" s="62">
        <f>E58+E72-E73+E71</f>
        <v>1</v>
      </c>
    </row>
    <row r="75" spans="2:7">
      <c r="B75" s="146" t="s">
        <v>4</v>
      </c>
      <c r="C75" s="136" t="s">
        <v>67</v>
      </c>
      <c r="D75" s="72">
        <f>D74</f>
        <v>2964326.37</v>
      </c>
      <c r="E75" s="73">
        <f>E74</f>
        <v>1</v>
      </c>
    </row>
    <row r="76" spans="2:7">
      <c r="B76" s="146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L81"/>
  <sheetViews>
    <sheetView tabSelected="1" zoomScale="80" zoomScaleNormal="80" workbookViewId="0">
      <selection activeCell="G11" sqref="G11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9.1796875" customWidth="1"/>
    <col min="8" max="8" width="16.1796875" customWidth="1"/>
    <col min="9" max="9" width="7.1796875" customWidth="1"/>
    <col min="10" max="10" width="16.54296875" customWidth="1"/>
    <col min="11" max="11" width="15.81640625" customWidth="1"/>
    <col min="12" max="12" width="14.5429687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  <c r="G9" s="159"/>
    </row>
    <row r="10" spans="2:12" ht="13.5" thickBot="1">
      <c r="B10" s="81"/>
      <c r="C10" s="70" t="s">
        <v>2</v>
      </c>
      <c r="D10" s="184" t="s">
        <v>201</v>
      </c>
      <c r="E10" s="183" t="s">
        <v>205</v>
      </c>
      <c r="G10" s="68"/>
    </row>
    <row r="11" spans="2:12" ht="13">
      <c r="B11" s="83" t="s">
        <v>3</v>
      </c>
      <c r="C11" s="27" t="s">
        <v>106</v>
      </c>
      <c r="D11" s="268">
        <v>300857694.62999994</v>
      </c>
      <c r="E11" s="269">
        <f>SUM(E12:E14)</f>
        <v>332343623.43000001</v>
      </c>
      <c r="H11" s="68"/>
    </row>
    <row r="12" spans="2:12">
      <c r="B12" s="135" t="s">
        <v>4</v>
      </c>
      <c r="C12" s="137" t="s">
        <v>5</v>
      </c>
      <c r="D12" s="270">
        <v>300780381.72999996</v>
      </c>
      <c r="E12" s="271">
        <v>332339174.03000003</v>
      </c>
      <c r="G12" s="68"/>
      <c r="H12" s="68"/>
    </row>
    <row r="13" spans="2:12">
      <c r="B13" s="135" t="s">
        <v>6</v>
      </c>
      <c r="C13" s="137" t="s">
        <v>7</v>
      </c>
      <c r="D13" s="272">
        <v>42.94</v>
      </c>
      <c r="E13" s="273">
        <v>374.77</v>
      </c>
      <c r="H13" s="68"/>
    </row>
    <row r="14" spans="2:12">
      <c r="B14" s="135" t="s">
        <v>8</v>
      </c>
      <c r="C14" s="137" t="s">
        <v>10</v>
      </c>
      <c r="D14" s="272">
        <v>77269.959999999992</v>
      </c>
      <c r="E14" s="273">
        <v>4074.63</v>
      </c>
      <c r="G14" s="68"/>
      <c r="H14" s="68"/>
    </row>
    <row r="15" spans="2:12">
      <c r="B15" s="135" t="s">
        <v>103</v>
      </c>
      <c r="C15" s="137" t="s">
        <v>11</v>
      </c>
      <c r="D15" s="272">
        <v>77269.959999999992</v>
      </c>
      <c r="E15" s="273">
        <v>4074.63</v>
      </c>
      <c r="H15" s="68"/>
    </row>
    <row r="16" spans="2:12">
      <c r="B16" s="138" t="s">
        <v>104</v>
      </c>
      <c r="C16" s="139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16" t="s">
        <v>65</v>
      </c>
      <c r="D17" s="276">
        <v>442004.9</v>
      </c>
      <c r="E17" s="277">
        <f>E18</f>
        <v>576182.23</v>
      </c>
    </row>
    <row r="18" spans="2:11">
      <c r="B18" s="135" t="s">
        <v>4</v>
      </c>
      <c r="C18" s="137" t="s">
        <v>11</v>
      </c>
      <c r="D18" s="274">
        <v>442004.9</v>
      </c>
      <c r="E18" s="275">
        <v>576182.23</v>
      </c>
    </row>
    <row r="19" spans="2:11" ht="15" customHeight="1">
      <c r="B19" s="135" t="s">
        <v>6</v>
      </c>
      <c r="C19" s="137" t="s">
        <v>105</v>
      </c>
      <c r="D19" s="272">
        <v>0</v>
      </c>
      <c r="E19" s="273">
        <v>0</v>
      </c>
    </row>
    <row r="20" spans="2:11" ht="13.5" customHeight="1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300415689.72999996</v>
      </c>
      <c r="E21" s="281">
        <f>E11-E17</f>
        <v>331767441.19999999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6.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236497445.68000001</v>
      </c>
      <c r="E26" s="283">
        <v>300415689.72999996</v>
      </c>
    </row>
    <row r="27" spans="2:11" ht="13">
      <c r="B27" s="8" t="s">
        <v>17</v>
      </c>
      <c r="C27" s="9" t="s">
        <v>108</v>
      </c>
      <c r="D27" s="284">
        <v>-9394146.0399999935</v>
      </c>
      <c r="E27" s="219">
        <v>-5104971.79</v>
      </c>
      <c r="F27" s="68"/>
      <c r="G27" s="68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12033606.820000006</v>
      </c>
      <c r="E28" s="220">
        <v>10821907.35</v>
      </c>
      <c r="F28" s="68"/>
      <c r="G28" s="68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10515790.24</v>
      </c>
      <c r="E29" s="221">
        <v>10787653.17</v>
      </c>
      <c r="F29" s="68"/>
      <c r="G29" s="68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1517816.580000005</v>
      </c>
      <c r="E31" s="221">
        <v>34254.18</v>
      </c>
      <c r="F31" s="68"/>
      <c r="G31" s="68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21427752.859999999</v>
      </c>
      <c r="E32" s="220">
        <v>15926879.140000001</v>
      </c>
      <c r="F32" s="68"/>
      <c r="G32" s="68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18201709.489999998</v>
      </c>
      <c r="E33" s="221">
        <v>11294103.32</v>
      </c>
      <c r="F33" s="68"/>
      <c r="G33" s="68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277061.65000000002</v>
      </c>
      <c r="E34" s="221">
        <v>766075.96</v>
      </c>
      <c r="F34" s="68"/>
      <c r="G34" s="68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2737205.94</v>
      </c>
      <c r="E35" s="221">
        <v>2792692.66</v>
      </c>
      <c r="F35" s="68"/>
      <c r="G35" s="68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68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211775.78</v>
      </c>
      <c r="E39" s="222">
        <v>1074007.2</v>
      </c>
      <c r="F39" s="68"/>
      <c r="G39" s="68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51178601.799999997</v>
      </c>
      <c r="E40" s="288">
        <v>36456723.259999998</v>
      </c>
    </row>
    <row r="41" spans="2:10" ht="13.5" thickBot="1">
      <c r="B41" s="92" t="s">
        <v>37</v>
      </c>
      <c r="C41" s="93" t="s">
        <v>38</v>
      </c>
      <c r="D41" s="289">
        <v>278281901.44</v>
      </c>
      <c r="E41" s="281">
        <v>331767441.20000005</v>
      </c>
      <c r="F41" s="71"/>
      <c r="G41" s="63"/>
    </row>
    <row r="42" spans="2:10" ht="13">
      <c r="B42" s="86"/>
      <c r="C42" s="86"/>
      <c r="D42" s="87"/>
      <c r="E42" s="87"/>
      <c r="F42" s="71"/>
    </row>
    <row r="43" spans="2:10" ht="13.5">
      <c r="B43" s="367" t="s">
        <v>60</v>
      </c>
      <c r="C43" s="368"/>
      <c r="D43" s="368"/>
      <c r="E43" s="368"/>
    </row>
    <row r="44" spans="2:10" ht="15.75" customHeight="1" thickBot="1">
      <c r="B44" s="366" t="s">
        <v>118</v>
      </c>
      <c r="C44" s="369"/>
      <c r="D44" s="369"/>
      <c r="E44" s="369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</row>
    <row r="46" spans="2:10" ht="13">
      <c r="B46" s="12" t="s">
        <v>18</v>
      </c>
      <c r="C46" s="27" t="s">
        <v>109</v>
      </c>
      <c r="D46" s="94"/>
      <c r="E46" s="25"/>
    </row>
    <row r="47" spans="2:10">
      <c r="B47" s="146" t="s">
        <v>4</v>
      </c>
      <c r="C47" s="136" t="s">
        <v>40</v>
      </c>
      <c r="D47" s="210">
        <v>10429495.1403</v>
      </c>
      <c r="E47" s="290">
        <v>9963243.0496411547</v>
      </c>
      <c r="G47" s="126"/>
    </row>
    <row r="48" spans="2:10">
      <c r="B48" s="147" t="s">
        <v>6</v>
      </c>
      <c r="C48" s="145" t="s">
        <v>41</v>
      </c>
      <c r="D48" s="210">
        <v>10084269.932</v>
      </c>
      <c r="E48" s="290">
        <v>9821629.8460999988</v>
      </c>
      <c r="I48" s="152"/>
      <c r="J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22.675799999999999</v>
      </c>
      <c r="E50" s="291">
        <v>30.1524</v>
      </c>
      <c r="G50" s="134"/>
    </row>
    <row r="51" spans="2:7">
      <c r="B51" s="146" t="s">
        <v>6</v>
      </c>
      <c r="C51" s="136" t="s">
        <v>111</v>
      </c>
      <c r="D51" s="210">
        <v>22.675799999999999</v>
      </c>
      <c r="E51" s="295">
        <v>28.6067</v>
      </c>
      <c r="G51" s="134"/>
    </row>
    <row r="52" spans="2:7">
      <c r="B52" s="146" t="s">
        <v>8</v>
      </c>
      <c r="C52" s="136" t="s">
        <v>112</v>
      </c>
      <c r="D52" s="210">
        <v>27.595600000000001</v>
      </c>
      <c r="E52" s="295">
        <v>33.840499999999999</v>
      </c>
    </row>
    <row r="53" spans="2:7" ht="12.75" customHeight="1" thickBot="1">
      <c r="B53" s="148" t="s">
        <v>9</v>
      </c>
      <c r="C53" s="149" t="s">
        <v>41</v>
      </c>
      <c r="D53" s="209">
        <v>27.595600000000001</v>
      </c>
      <c r="E53" s="296">
        <v>33.779299999999999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332339174.03000003</v>
      </c>
      <c r="E58" s="28">
        <f>D58/E21</f>
        <v>1.001723293967401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5">
      <c r="B60" s="13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13" t="s">
        <v>8</v>
      </c>
      <c r="C61" s="5" t="s">
        <v>46</v>
      </c>
      <c r="D61" s="72">
        <v>0</v>
      </c>
      <c r="E61" s="73">
        <v>0</v>
      </c>
      <c r="G61" s="68"/>
    </row>
    <row r="62" spans="2:7">
      <c r="B62" s="13" t="s">
        <v>9</v>
      </c>
      <c r="C62" s="5" t="s">
        <v>47</v>
      </c>
      <c r="D62" s="72">
        <v>0</v>
      </c>
      <c r="E62" s="73">
        <v>0</v>
      </c>
      <c r="G62" s="68"/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74">
        <v>332207630.22000003</v>
      </c>
      <c r="E64" s="75">
        <f>D64/E21</f>
        <v>1.0013267999367506</v>
      </c>
      <c r="G64" s="68"/>
    </row>
    <row r="65" spans="2:5">
      <c r="B65" s="19" t="s">
        <v>33</v>
      </c>
      <c r="C65" s="11" t="s">
        <v>115</v>
      </c>
      <c r="D65" s="74">
        <v>0</v>
      </c>
      <c r="E65" s="75">
        <v>0</v>
      </c>
    </row>
    <row r="66" spans="2:5">
      <c r="B66" s="19" t="s">
        <v>50</v>
      </c>
      <c r="C66" s="11" t="s">
        <v>51</v>
      </c>
      <c r="D66" s="74">
        <v>0</v>
      </c>
      <c r="E66" s="75">
        <v>0</v>
      </c>
    </row>
    <row r="67" spans="2:5">
      <c r="B67" s="13" t="s">
        <v>52</v>
      </c>
      <c r="C67" s="5" t="s">
        <v>53</v>
      </c>
      <c r="D67" s="72">
        <v>0</v>
      </c>
      <c r="E67" s="73">
        <v>0</v>
      </c>
    </row>
    <row r="68" spans="2:5">
      <c r="B68" s="13" t="s">
        <v>54</v>
      </c>
      <c r="C68" s="5" t="s">
        <v>55</v>
      </c>
      <c r="D68" s="72">
        <v>0</v>
      </c>
      <c r="E68" s="73">
        <v>0</v>
      </c>
    </row>
    <row r="69" spans="2:5">
      <c r="B69" s="13" t="s">
        <v>56</v>
      </c>
      <c r="C69" s="5" t="s">
        <v>57</v>
      </c>
      <c r="D69" s="293">
        <v>131543.81</v>
      </c>
      <c r="E69" s="73">
        <f>D69/E21</f>
        <v>3.9649403065052785E-4</v>
      </c>
    </row>
    <row r="70" spans="2:5">
      <c r="B70" s="105" t="s">
        <v>58</v>
      </c>
      <c r="C70" s="106" t="s">
        <v>59</v>
      </c>
      <c r="D70" s="107">
        <v>0</v>
      </c>
      <c r="E70" s="108">
        <v>0</v>
      </c>
    </row>
    <row r="71" spans="2:5" ht="13">
      <c r="B71" s="113" t="s">
        <v>23</v>
      </c>
      <c r="C71" s="10" t="s">
        <v>61</v>
      </c>
      <c r="D71" s="114">
        <f>E13</f>
        <v>374.77</v>
      </c>
      <c r="E71" s="62">
        <f>D71/E21</f>
        <v>1.1296165731165787E-6</v>
      </c>
    </row>
    <row r="72" spans="2:5" ht="13">
      <c r="B72" s="109" t="s">
        <v>60</v>
      </c>
      <c r="C72" s="110" t="s">
        <v>63</v>
      </c>
      <c r="D72" s="111">
        <f>E14</f>
        <v>4074.63</v>
      </c>
      <c r="E72" s="112">
        <f>D72/E21</f>
        <v>1.2281584911593791E-5</v>
      </c>
    </row>
    <row r="73" spans="2:5" ht="13">
      <c r="B73" s="20" t="s">
        <v>62</v>
      </c>
      <c r="C73" s="21" t="s">
        <v>65</v>
      </c>
      <c r="D73" s="22">
        <f>E17</f>
        <v>576182.23</v>
      </c>
      <c r="E73" s="23">
        <f>D73/E21</f>
        <v>1.7367051688856321E-3</v>
      </c>
    </row>
    <row r="74" spans="2:5" ht="13">
      <c r="B74" s="113" t="s">
        <v>64</v>
      </c>
      <c r="C74" s="10" t="s">
        <v>66</v>
      </c>
      <c r="D74" s="114">
        <f>D58+D71+D72-D73</f>
        <v>331767441.19999999</v>
      </c>
      <c r="E74" s="62">
        <f>E58+E71+E72-E73</f>
        <v>1</v>
      </c>
    </row>
    <row r="75" spans="2:5">
      <c r="B75" s="13" t="s">
        <v>4</v>
      </c>
      <c r="C75" s="5" t="s">
        <v>67</v>
      </c>
      <c r="D75" s="72">
        <f>D74</f>
        <v>331767441.19999999</v>
      </c>
      <c r="E75" s="73">
        <f>E74</f>
        <v>1</v>
      </c>
    </row>
    <row r="76" spans="2:5">
      <c r="B76" s="13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30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97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3154614.39</v>
      </c>
      <c r="E11" s="269">
        <f>SUM(E12:E14)</f>
        <v>2981651.54</v>
      </c>
    </row>
    <row r="12" spans="2:12">
      <c r="B12" s="135" t="s">
        <v>4</v>
      </c>
      <c r="C12" s="172" t="s">
        <v>5</v>
      </c>
      <c r="D12" s="270">
        <v>3141601.91</v>
      </c>
      <c r="E12" s="271">
        <v>2974728.21</v>
      </c>
      <c r="G12" s="63"/>
      <c r="H12" s="68"/>
    </row>
    <row r="13" spans="2:12">
      <c r="B13" s="135" t="s">
        <v>6</v>
      </c>
      <c r="C13" s="172" t="s">
        <v>7</v>
      </c>
      <c r="D13" s="272">
        <v>8227.14</v>
      </c>
      <c r="E13" s="273">
        <v>6923.33</v>
      </c>
      <c r="H13" s="68"/>
    </row>
    <row r="14" spans="2:12">
      <c r="B14" s="135" t="s">
        <v>8</v>
      </c>
      <c r="C14" s="172" t="s">
        <v>10</v>
      </c>
      <c r="D14" s="272">
        <v>4785.34</v>
      </c>
      <c r="E14" s="273">
        <f>E15</f>
        <v>0</v>
      </c>
      <c r="G14" s="63"/>
      <c r="H14" s="68"/>
    </row>
    <row r="15" spans="2:12">
      <c r="B15" s="135" t="s">
        <v>103</v>
      </c>
      <c r="C15" s="172" t="s">
        <v>11</v>
      </c>
      <c r="D15" s="272">
        <v>4785.34</v>
      </c>
      <c r="E15" s="273">
        <v>0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5372.73</v>
      </c>
      <c r="E17" s="277">
        <f>E18</f>
        <v>4708.58</v>
      </c>
      <c r="H17" s="68"/>
    </row>
    <row r="18" spans="2:11">
      <c r="B18" s="135" t="s">
        <v>4</v>
      </c>
      <c r="C18" s="172" t="s">
        <v>11</v>
      </c>
      <c r="D18" s="274">
        <v>5372.73</v>
      </c>
      <c r="E18" s="275">
        <v>4708.58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3149241.66</v>
      </c>
      <c r="E21" s="281">
        <f>E11-E17</f>
        <v>2976942.96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5870870.6699999999</v>
      </c>
      <c r="E26" s="283">
        <v>3149241.66</v>
      </c>
      <c r="G26" s="69"/>
    </row>
    <row r="27" spans="2:11" ht="13">
      <c r="B27" s="8" t="s">
        <v>17</v>
      </c>
      <c r="C27" s="9" t="s">
        <v>108</v>
      </c>
      <c r="D27" s="284">
        <v>-2982677.31</v>
      </c>
      <c r="E27" s="219">
        <v>-198040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9639.31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9639.31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2982677.31</v>
      </c>
      <c r="E32" s="220">
        <v>207679.31</v>
      </c>
      <c r="F32" s="68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2949168.93</v>
      </c>
      <c r="E33" s="221">
        <v>138429.76000000001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25631.02</v>
      </c>
      <c r="E34" s="221">
        <v>62906.590000000004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7854.85</v>
      </c>
      <c r="E35" s="221">
        <v>6342.96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22.51</v>
      </c>
      <c r="E39" s="22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269215.27999999997</v>
      </c>
      <c r="E40" s="288">
        <v>25741.3</v>
      </c>
      <c r="G40" s="69"/>
    </row>
    <row r="41" spans="2:10" ht="13.5" thickBot="1">
      <c r="B41" s="92" t="s">
        <v>37</v>
      </c>
      <c r="C41" s="93" t="s">
        <v>38</v>
      </c>
      <c r="D41" s="289">
        <v>3157408.6399999997</v>
      </c>
      <c r="E41" s="281">
        <v>2976942.96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595753.82068500004</v>
      </c>
      <c r="E47" s="200">
        <v>290660.57676883979</v>
      </c>
      <c r="G47" s="68"/>
    </row>
    <row r="48" spans="2:10">
      <c r="B48" s="147" t="s">
        <v>6</v>
      </c>
      <c r="C48" s="145" t="s">
        <v>41</v>
      </c>
      <c r="D48" s="210">
        <v>305723.55160599999</v>
      </c>
      <c r="E48" s="200">
        <v>272469.49790800002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9.8545250000000006</v>
      </c>
      <c r="E50" s="295">
        <v>10.8347739999999</v>
      </c>
      <c r="G50" s="134"/>
    </row>
    <row r="51" spans="2:7">
      <c r="B51" s="146" t="s">
        <v>6</v>
      </c>
      <c r="C51" s="136" t="s">
        <v>111</v>
      </c>
      <c r="D51" s="210">
        <v>9.8545250000000006</v>
      </c>
      <c r="E51" s="314">
        <v>10.725239</v>
      </c>
      <c r="G51" s="134"/>
    </row>
    <row r="52" spans="2:7" ht="12.75" customHeight="1">
      <c r="B52" s="146" t="s">
        <v>8</v>
      </c>
      <c r="C52" s="136" t="s">
        <v>112</v>
      </c>
      <c r="D52" s="210">
        <v>10.360908</v>
      </c>
      <c r="E52" s="314">
        <v>10.930906</v>
      </c>
    </row>
    <row r="53" spans="2:7" ht="13" thickBot="1">
      <c r="B53" s="148" t="s">
        <v>9</v>
      </c>
      <c r="C53" s="149" t="s">
        <v>41</v>
      </c>
      <c r="D53" s="209">
        <v>10.327659000000001</v>
      </c>
      <c r="E53" s="322">
        <v>10.925784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2974728.21</v>
      </c>
      <c r="E58" s="28">
        <f>D58/E21</f>
        <v>0.9992560321007965</v>
      </c>
    </row>
    <row r="59" spans="2:7" ht="25">
      <c r="B59" s="147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146" t="s">
        <v>6</v>
      </c>
      <c r="C60" s="136" t="s">
        <v>45</v>
      </c>
      <c r="D60" s="72">
        <v>0</v>
      </c>
      <c r="E60" s="73">
        <v>0</v>
      </c>
    </row>
    <row r="61" spans="2:7">
      <c r="B61" s="146" t="s">
        <v>8</v>
      </c>
      <c r="C61" s="136" t="s">
        <v>46</v>
      </c>
      <c r="D61" s="72">
        <v>0</v>
      </c>
      <c r="E61" s="73">
        <v>0</v>
      </c>
    </row>
    <row r="62" spans="2:7">
      <c r="B62" s="146" t="s">
        <v>9</v>
      </c>
      <c r="C62" s="136" t="s">
        <v>47</v>
      </c>
      <c r="D62" s="72">
        <v>0</v>
      </c>
      <c r="E62" s="73">
        <v>0</v>
      </c>
    </row>
    <row r="63" spans="2:7">
      <c r="B63" s="146" t="s">
        <v>29</v>
      </c>
      <c r="C63" s="136" t="s">
        <v>48</v>
      </c>
      <c r="D63" s="72">
        <v>0</v>
      </c>
      <c r="E63" s="73">
        <v>0</v>
      </c>
    </row>
    <row r="64" spans="2:7">
      <c r="B64" s="147" t="s">
        <v>31</v>
      </c>
      <c r="C64" s="145" t="s">
        <v>49</v>
      </c>
      <c r="D64" s="323">
        <f>E12</f>
        <v>2974728.21</v>
      </c>
      <c r="E64" s="324">
        <f>D64/E21</f>
        <v>0.9992560321007965</v>
      </c>
    </row>
    <row r="65" spans="2:7">
      <c r="B65" s="147" t="s">
        <v>33</v>
      </c>
      <c r="C65" s="145" t="s">
        <v>115</v>
      </c>
      <c r="D65" s="74">
        <v>0</v>
      </c>
      <c r="E65" s="75">
        <v>0</v>
      </c>
    </row>
    <row r="66" spans="2:7">
      <c r="B66" s="147" t="s">
        <v>50</v>
      </c>
      <c r="C66" s="145" t="s">
        <v>51</v>
      </c>
      <c r="D66" s="74">
        <v>0</v>
      </c>
      <c r="E66" s="75">
        <v>0</v>
      </c>
      <c r="G66" s="68"/>
    </row>
    <row r="67" spans="2:7">
      <c r="B67" s="146" t="s">
        <v>52</v>
      </c>
      <c r="C67" s="136" t="s">
        <v>53</v>
      </c>
      <c r="D67" s="72">
        <v>0</v>
      </c>
      <c r="E67" s="73">
        <v>0</v>
      </c>
    </row>
    <row r="68" spans="2:7">
      <c r="B68" s="146" t="s">
        <v>54</v>
      </c>
      <c r="C68" s="136" t="s">
        <v>55</v>
      </c>
      <c r="D68" s="72">
        <v>0</v>
      </c>
      <c r="E68" s="73">
        <v>0</v>
      </c>
    </row>
    <row r="69" spans="2:7" ht="14.5">
      <c r="B69" s="146" t="s">
        <v>56</v>
      </c>
      <c r="C69" s="136" t="s">
        <v>57</v>
      </c>
      <c r="D69" s="321">
        <v>0</v>
      </c>
      <c r="E69" s="73">
        <f>D69/E21</f>
        <v>0</v>
      </c>
    </row>
    <row r="70" spans="2:7">
      <c r="B70" s="169" t="s">
        <v>58</v>
      </c>
      <c r="C70" s="168" t="s">
        <v>59</v>
      </c>
      <c r="D70" s="107">
        <v>0</v>
      </c>
      <c r="E70" s="108">
        <v>0</v>
      </c>
    </row>
    <row r="71" spans="2:7" ht="13">
      <c r="B71" s="122" t="s">
        <v>23</v>
      </c>
      <c r="C71" s="10" t="s">
        <v>61</v>
      </c>
      <c r="D71" s="114">
        <f>E13</f>
        <v>6923.33</v>
      </c>
      <c r="E71" s="62">
        <f>D71/E21</f>
        <v>2.3256508750842844E-3</v>
      </c>
    </row>
    <row r="72" spans="2:7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7" ht="13">
      <c r="B73" s="124" t="s">
        <v>62</v>
      </c>
      <c r="C73" s="21" t="s">
        <v>65</v>
      </c>
      <c r="D73" s="22">
        <f>E17</f>
        <v>4708.58</v>
      </c>
      <c r="E73" s="23">
        <f>D73/E21</f>
        <v>1.5816829758807337E-3</v>
      </c>
    </row>
    <row r="74" spans="2:7" ht="13">
      <c r="B74" s="122" t="s">
        <v>64</v>
      </c>
      <c r="C74" s="10" t="s">
        <v>66</v>
      </c>
      <c r="D74" s="114">
        <f>D58+D72-D73+D71</f>
        <v>2976942.96</v>
      </c>
      <c r="E74" s="62">
        <f>E58+E72-E73+E71</f>
        <v>1</v>
      </c>
    </row>
    <row r="75" spans="2:7">
      <c r="B75" s="146" t="s">
        <v>4</v>
      </c>
      <c r="C75" s="136" t="s">
        <v>67</v>
      </c>
      <c r="D75" s="72">
        <f>D74</f>
        <v>2976942.96</v>
      </c>
      <c r="E75" s="73">
        <f>E74</f>
        <v>1</v>
      </c>
    </row>
    <row r="76" spans="2:7">
      <c r="B76" s="146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148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usz31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" customWidth="1"/>
    <col min="9" max="9" width="13.26953125" customWidth="1"/>
    <col min="10" max="10" width="13.54296875" customWidth="1"/>
    <col min="11" max="11" width="18.4531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27" t="s">
        <v>106</v>
      </c>
      <c r="D11" s="268">
        <v>6461744.1100000003</v>
      </c>
      <c r="E11" s="269">
        <f>SUM(E12:E14)</f>
        <v>6496052.25</v>
      </c>
      <c r="H11" s="68"/>
    </row>
    <row r="12" spans="2:12">
      <c r="B12" s="99" t="s">
        <v>4</v>
      </c>
      <c r="C12" s="155" t="s">
        <v>5</v>
      </c>
      <c r="D12" s="270">
        <v>6435258.71</v>
      </c>
      <c r="E12" s="271">
        <v>6484372.3799999999</v>
      </c>
      <c r="G12" s="63"/>
      <c r="H12" s="68"/>
    </row>
    <row r="13" spans="2:12">
      <c r="B13" s="99" t="s">
        <v>6</v>
      </c>
      <c r="C13" s="155" t="s">
        <v>7</v>
      </c>
      <c r="D13" s="272">
        <v>11585.41</v>
      </c>
      <c r="E13" s="273">
        <v>11679.87</v>
      </c>
      <c r="H13" s="68"/>
    </row>
    <row r="14" spans="2:12">
      <c r="B14" s="99" t="s">
        <v>8</v>
      </c>
      <c r="C14" s="155" t="s">
        <v>10</v>
      </c>
      <c r="D14" s="272">
        <v>14899.99</v>
      </c>
      <c r="E14" s="273">
        <f>E15</f>
        <v>0</v>
      </c>
      <c r="G14" s="63"/>
      <c r="H14" s="68"/>
    </row>
    <row r="15" spans="2:12">
      <c r="B15" s="99" t="s">
        <v>103</v>
      </c>
      <c r="C15" s="155" t="s">
        <v>11</v>
      </c>
      <c r="D15" s="272">
        <v>14899.99</v>
      </c>
      <c r="E15" s="273">
        <v>0</v>
      </c>
      <c r="H15" s="68"/>
    </row>
    <row r="16" spans="2:12">
      <c r="B16" s="100" t="s">
        <v>104</v>
      </c>
      <c r="C16" s="156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11758.13</v>
      </c>
      <c r="E17" s="277">
        <f>E18</f>
        <v>10410.26</v>
      </c>
    </row>
    <row r="18" spans="2:11">
      <c r="B18" s="99" t="s">
        <v>4</v>
      </c>
      <c r="C18" s="155" t="s">
        <v>11</v>
      </c>
      <c r="D18" s="274">
        <v>11758.13</v>
      </c>
      <c r="E18" s="275">
        <v>10410.26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6449985.9800000004</v>
      </c>
      <c r="E21" s="281">
        <f>E11-E17</f>
        <v>6485641.9900000002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5963514.7599999998</v>
      </c>
      <c r="E26" s="283">
        <v>6449985.9800000004</v>
      </c>
      <c r="G26" s="69"/>
    </row>
    <row r="27" spans="2:11" ht="13">
      <c r="B27" s="8" t="s">
        <v>17</v>
      </c>
      <c r="C27" s="9" t="s">
        <v>108</v>
      </c>
      <c r="D27" s="284">
        <v>-136692.15</v>
      </c>
      <c r="E27" s="219">
        <v>-277411.66000000003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3320.44</v>
      </c>
      <c r="E28" s="220">
        <v>0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151.19</v>
      </c>
      <c r="E29" s="221">
        <v>0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3169.25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140012.59</v>
      </c>
      <c r="E32" s="220">
        <v>277411.66000000003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81531.89</v>
      </c>
      <c r="E33" s="221">
        <v>184637.02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15379.26</v>
      </c>
      <c r="E34" s="221">
        <v>57446.87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43013.15</v>
      </c>
      <c r="E35" s="221">
        <v>35064.89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0</v>
      </c>
      <c r="E37" s="221">
        <v>0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88.29</v>
      </c>
      <c r="E39" s="222">
        <v>262.88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460589.57</v>
      </c>
      <c r="E40" s="288">
        <v>313067.67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6287412.1799999997</v>
      </c>
      <c r="E41" s="281">
        <v>6485641.9900000002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658131.06911799998</v>
      </c>
      <c r="E47" s="200">
        <v>624201.42351600004</v>
      </c>
      <c r="G47" s="68"/>
    </row>
    <row r="48" spans="2:10">
      <c r="B48" s="115" t="s">
        <v>6</v>
      </c>
      <c r="C48" s="11" t="s">
        <v>41</v>
      </c>
      <c r="D48" s="210">
        <v>643547.56485600001</v>
      </c>
      <c r="E48" s="200">
        <v>597832.56675300002</v>
      </c>
      <c r="G48" s="68"/>
      <c r="I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9.0612870000000001</v>
      </c>
      <c r="E50" s="291">
        <v>10.333181</v>
      </c>
      <c r="G50" s="134"/>
    </row>
    <row r="51" spans="2:7">
      <c r="B51" s="95" t="s">
        <v>6</v>
      </c>
      <c r="C51" s="5" t="s">
        <v>111</v>
      </c>
      <c r="D51" s="210">
        <v>9.0612999999999992</v>
      </c>
      <c r="E51" s="291">
        <v>10.146616</v>
      </c>
      <c r="G51" s="134"/>
    </row>
    <row r="52" spans="2:7" ht="12.75" customHeight="1">
      <c r="B52" s="95" t="s">
        <v>8</v>
      </c>
      <c r="C52" s="5" t="s">
        <v>112</v>
      </c>
      <c r="D52" s="210">
        <v>9.7699259999999999</v>
      </c>
      <c r="E52" s="291">
        <v>10.88782</v>
      </c>
    </row>
    <row r="53" spans="2:7" ht="13" thickBot="1">
      <c r="B53" s="96" t="s">
        <v>9</v>
      </c>
      <c r="C53" s="15" t="s">
        <v>41</v>
      </c>
      <c r="D53" s="209">
        <v>9.7699259999999999</v>
      </c>
      <c r="E53" s="292">
        <v>10.8485929999999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D64+D69</f>
        <v>6484372.3799999999</v>
      </c>
      <c r="E58" s="28">
        <f>D58/E21</f>
        <v>0.9998042429720978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323">
        <f>E12</f>
        <v>6484372.3799999999</v>
      </c>
      <c r="E64" s="324">
        <f>D64/E21</f>
        <v>0.9998042429720978</v>
      </c>
    </row>
    <row r="65" spans="2:7">
      <c r="B65" s="115" t="s">
        <v>33</v>
      </c>
      <c r="C65" s="11" t="s">
        <v>115</v>
      </c>
      <c r="D65" s="74">
        <v>0</v>
      </c>
      <c r="E65" s="75">
        <v>0</v>
      </c>
    </row>
    <row r="66" spans="2:7">
      <c r="B66" s="115" t="s">
        <v>50</v>
      </c>
      <c r="C66" s="11" t="s">
        <v>51</v>
      </c>
      <c r="D66" s="74">
        <v>0</v>
      </c>
      <c r="E66" s="75">
        <v>0</v>
      </c>
      <c r="G66" s="68"/>
    </row>
    <row r="67" spans="2:7">
      <c r="B67" s="95" t="s">
        <v>52</v>
      </c>
      <c r="C67" s="5" t="s">
        <v>53</v>
      </c>
      <c r="D67" s="72">
        <v>0</v>
      </c>
      <c r="E67" s="73">
        <v>0</v>
      </c>
    </row>
    <row r="68" spans="2:7">
      <c r="B68" s="95" t="s">
        <v>54</v>
      </c>
      <c r="C68" s="5" t="s">
        <v>55</v>
      </c>
      <c r="D68" s="72">
        <v>0</v>
      </c>
      <c r="E68" s="73">
        <v>0</v>
      </c>
    </row>
    <row r="69" spans="2:7" ht="14.5">
      <c r="B69" s="95" t="s">
        <v>56</v>
      </c>
      <c r="C69" s="5" t="s">
        <v>57</v>
      </c>
      <c r="D69" s="321">
        <v>0</v>
      </c>
      <c r="E69" s="73">
        <f>D69/E21</f>
        <v>0</v>
      </c>
    </row>
    <row r="70" spans="2:7">
      <c r="B70" s="121" t="s">
        <v>58</v>
      </c>
      <c r="C70" s="106" t="s">
        <v>59</v>
      </c>
      <c r="D70" s="107">
        <v>0</v>
      </c>
      <c r="E70" s="108">
        <v>0</v>
      </c>
    </row>
    <row r="71" spans="2:7" ht="13">
      <c r="B71" s="122" t="s">
        <v>23</v>
      </c>
      <c r="C71" s="10" t="s">
        <v>61</v>
      </c>
      <c r="D71" s="114">
        <f>E13</f>
        <v>11679.87</v>
      </c>
      <c r="E71" s="62">
        <f>D71/E21</f>
        <v>1.8008810874866068E-3</v>
      </c>
    </row>
    <row r="72" spans="2:7" ht="13">
      <c r="B72" s="123" t="s">
        <v>60</v>
      </c>
      <c r="C72" s="110" t="s">
        <v>63</v>
      </c>
      <c r="D72" s="111">
        <f>E14</f>
        <v>0</v>
      </c>
      <c r="E72" s="112">
        <f>D72/E21</f>
        <v>0</v>
      </c>
    </row>
    <row r="73" spans="2:7" ht="13">
      <c r="B73" s="124" t="s">
        <v>62</v>
      </c>
      <c r="C73" s="21" t="s">
        <v>65</v>
      </c>
      <c r="D73" s="22">
        <f>E17</f>
        <v>10410.26</v>
      </c>
      <c r="E73" s="23">
        <f>D73/E21</f>
        <v>1.6051240595844236E-3</v>
      </c>
    </row>
    <row r="74" spans="2:7" ht="13">
      <c r="B74" s="122" t="s">
        <v>64</v>
      </c>
      <c r="C74" s="10" t="s">
        <v>66</v>
      </c>
      <c r="D74" s="114">
        <f>D58+D72-D73+D71</f>
        <v>6485641.9900000002</v>
      </c>
      <c r="E74" s="62">
        <f>E58+E71+E72-E73</f>
        <v>1</v>
      </c>
    </row>
    <row r="75" spans="2:7">
      <c r="B75" s="95" t="s">
        <v>4</v>
      </c>
      <c r="C75" s="5" t="s">
        <v>67</v>
      </c>
      <c r="D75" s="72">
        <f>D74</f>
        <v>6485641.9900000002</v>
      </c>
      <c r="E75" s="73">
        <f>E74</f>
        <v>1</v>
      </c>
    </row>
    <row r="76" spans="2:7">
      <c r="B76" s="95" t="s">
        <v>6</v>
      </c>
      <c r="C76" s="5" t="s">
        <v>116</v>
      </c>
      <c r="D76" s="72">
        <v>0</v>
      </c>
      <c r="E76" s="73">
        <v>0</v>
      </c>
    </row>
    <row r="77" spans="2:7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&amp;C&amp;"Calibri"&amp;10&amp;K000000Confidential&amp;1#</oddHeader>
  </headerFooter>
  <rowBreaks count="1" manualBreakCount="1">
    <brk id="7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usz35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7.54296875" customWidth="1"/>
    <col min="9" max="9" width="11.54296875" customWidth="1"/>
    <col min="10" max="10" width="12.1796875" customWidth="1"/>
    <col min="11" max="11" width="11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644356.69999999995</v>
      </c>
      <c r="E11" s="269">
        <v>659901.35</v>
      </c>
    </row>
    <row r="12" spans="2:12">
      <c r="B12" s="135" t="s">
        <v>4</v>
      </c>
      <c r="C12" s="136" t="s">
        <v>5</v>
      </c>
      <c r="D12" s="270">
        <v>644356.69999999995</v>
      </c>
      <c r="E12" s="271">
        <v>659901.35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644356.69999999995</v>
      </c>
      <c r="E21" s="281">
        <v>659901.35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614446.92000000004</v>
      </c>
      <c r="E26" s="298">
        <v>644356.69999999995</v>
      </c>
      <c r="G26" s="69"/>
      <c r="H26" s="170"/>
    </row>
    <row r="27" spans="2:11" ht="13">
      <c r="B27" s="8" t="s">
        <v>17</v>
      </c>
      <c r="C27" s="9" t="s">
        <v>108</v>
      </c>
      <c r="D27" s="299">
        <v>-17889.18</v>
      </c>
      <c r="E27" s="329">
        <v>-6966.9400000000005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1809.49</v>
      </c>
      <c r="E28" s="330">
        <v>1604.43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1809.49</v>
      </c>
      <c r="E29" s="331">
        <v>1604.43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0</v>
      </c>
      <c r="E31" s="33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19698.670000000002</v>
      </c>
      <c r="E32" s="330">
        <v>8571.3700000000008</v>
      </c>
      <c r="F32" s="68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301">
        <v>13710.11</v>
      </c>
      <c r="E33" s="331">
        <v>2521.02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0</v>
      </c>
      <c r="E34" s="331">
        <v>0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945.88</v>
      </c>
      <c r="E35" s="331">
        <v>714.31000000000006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5042.6400000000003</v>
      </c>
      <c r="E37" s="331">
        <v>5336.03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0.04</v>
      </c>
      <c r="E39" s="332">
        <v>0.01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32688.74</v>
      </c>
      <c r="E40" s="305">
        <v>22511.59</v>
      </c>
      <c r="G40" s="69"/>
    </row>
    <row r="41" spans="2:10" ht="13.5" thickBot="1">
      <c r="B41" s="92" t="s">
        <v>37</v>
      </c>
      <c r="C41" s="93" t="s">
        <v>38</v>
      </c>
      <c r="D41" s="306">
        <v>629246.48</v>
      </c>
      <c r="E41" s="250">
        <v>659901.35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3425.3926000000001</v>
      </c>
      <c r="E47" s="333">
        <v>3235.6970000000001</v>
      </c>
      <c r="G47" s="68"/>
    </row>
    <row r="48" spans="2:10">
      <c r="B48" s="147" t="s">
        <v>6</v>
      </c>
      <c r="C48" s="145" t="s">
        <v>41</v>
      </c>
      <c r="D48" s="210">
        <v>3327.9378000000002</v>
      </c>
      <c r="E48" s="333">
        <v>3201.3843000000002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179.38</v>
      </c>
      <c r="E50" s="125">
        <v>199.14</v>
      </c>
      <c r="G50" s="134"/>
    </row>
    <row r="51" spans="2:7">
      <c r="B51" s="146" t="s">
        <v>6</v>
      </c>
      <c r="C51" s="136" t="s">
        <v>111</v>
      </c>
      <c r="D51" s="210">
        <v>179.38</v>
      </c>
      <c r="E51" s="125">
        <v>199.14</v>
      </c>
      <c r="G51" s="134"/>
    </row>
    <row r="52" spans="2:7">
      <c r="B52" s="146" t="s">
        <v>8</v>
      </c>
      <c r="C52" s="136" t="s">
        <v>112</v>
      </c>
      <c r="D52" s="210">
        <v>189.08</v>
      </c>
      <c r="E52" s="125">
        <v>206.16</v>
      </c>
    </row>
    <row r="53" spans="2:7" ht="13.5" customHeight="1" thickBot="1">
      <c r="B53" s="148" t="s">
        <v>9</v>
      </c>
      <c r="C53" s="149" t="s">
        <v>41</v>
      </c>
      <c r="D53" s="209">
        <v>189.08</v>
      </c>
      <c r="E53" s="334">
        <v>206.13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659901.35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659901.35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659901.35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659901.35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usz3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3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495367.78</v>
      </c>
      <c r="E11" s="269">
        <v>449309.98</v>
      </c>
    </row>
    <row r="12" spans="2:12">
      <c r="B12" s="99" t="s">
        <v>4</v>
      </c>
      <c r="C12" s="5" t="s">
        <v>5</v>
      </c>
      <c r="D12" s="270">
        <v>495367.78</v>
      </c>
      <c r="E12" s="271">
        <v>449309.98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2" ht="13">
      <c r="B17" s="8" t="s">
        <v>13</v>
      </c>
      <c r="C17" s="10" t="s">
        <v>65</v>
      </c>
      <c r="D17" s="276">
        <v>0</v>
      </c>
      <c r="E17" s="327">
        <v>0</v>
      </c>
    </row>
    <row r="18" spans="2:12">
      <c r="B18" s="99" t="s">
        <v>4</v>
      </c>
      <c r="C18" s="5" t="s">
        <v>11</v>
      </c>
      <c r="D18" s="274">
        <v>0</v>
      </c>
      <c r="E18" s="326">
        <v>0</v>
      </c>
    </row>
    <row r="19" spans="2:12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2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2" ht="13.5" thickBot="1">
      <c r="B21" s="373" t="s">
        <v>107</v>
      </c>
      <c r="C21" s="374"/>
      <c r="D21" s="280">
        <v>495367.78</v>
      </c>
      <c r="E21" s="281">
        <v>449309.98</v>
      </c>
      <c r="F21" s="71"/>
      <c r="G21" s="71"/>
      <c r="H21" s="130"/>
      <c r="J21" s="164"/>
      <c r="K21" s="130"/>
      <c r="L21" s="134"/>
    </row>
    <row r="22" spans="2:12">
      <c r="B22" s="3"/>
      <c r="C22" s="6"/>
      <c r="D22" s="7"/>
      <c r="E22" s="7"/>
      <c r="G22" s="68"/>
    </row>
    <row r="23" spans="2:12" ht="13.5">
      <c r="B23" s="367" t="s">
        <v>101</v>
      </c>
      <c r="C23" s="378"/>
      <c r="D23" s="378"/>
      <c r="E23" s="378"/>
      <c r="G23" s="68"/>
    </row>
    <row r="24" spans="2:12" ht="15.75" customHeight="1" thickBot="1">
      <c r="B24" s="366" t="s">
        <v>102</v>
      </c>
      <c r="C24" s="379"/>
      <c r="D24" s="379"/>
      <c r="E24" s="379"/>
    </row>
    <row r="25" spans="2:12" ht="13.5" thickBot="1">
      <c r="B25" s="81"/>
      <c r="C25" s="4" t="s">
        <v>2</v>
      </c>
      <c r="D25" s="196" t="s">
        <v>206</v>
      </c>
      <c r="E25" s="178" t="s">
        <v>205</v>
      </c>
    </row>
    <row r="26" spans="2:12" ht="13">
      <c r="B26" s="88" t="s">
        <v>15</v>
      </c>
      <c r="C26" s="89" t="s">
        <v>16</v>
      </c>
      <c r="D26" s="297">
        <v>224321.85</v>
      </c>
      <c r="E26" s="298">
        <v>495367.78</v>
      </c>
      <c r="G26" s="69"/>
    </row>
    <row r="27" spans="2:12" ht="13">
      <c r="B27" s="8" t="s">
        <v>17</v>
      </c>
      <c r="C27" s="9" t="s">
        <v>108</v>
      </c>
      <c r="D27" s="299">
        <v>-7799.260000000002</v>
      </c>
      <c r="E27" s="329">
        <v>-127445.9</v>
      </c>
      <c r="F27" s="68"/>
      <c r="G27" s="176"/>
      <c r="H27" s="175"/>
      <c r="I27" s="68"/>
      <c r="J27" s="69"/>
    </row>
    <row r="28" spans="2:12" ht="13">
      <c r="B28" s="8" t="s">
        <v>18</v>
      </c>
      <c r="C28" s="9" t="s">
        <v>19</v>
      </c>
      <c r="D28" s="299">
        <v>3315.23</v>
      </c>
      <c r="E28" s="330">
        <v>2380.31</v>
      </c>
      <c r="F28" s="68"/>
      <c r="G28" s="175"/>
      <c r="H28" s="175"/>
      <c r="I28" s="68"/>
      <c r="J28" s="69"/>
    </row>
    <row r="29" spans="2:12" ht="13">
      <c r="B29" s="97" t="s">
        <v>4</v>
      </c>
      <c r="C29" s="5" t="s">
        <v>20</v>
      </c>
      <c r="D29" s="301">
        <v>3315.23</v>
      </c>
      <c r="E29" s="331">
        <v>2380.29</v>
      </c>
      <c r="F29" s="68"/>
      <c r="G29" s="175"/>
      <c r="H29" s="175"/>
      <c r="I29" s="68"/>
      <c r="J29" s="69"/>
    </row>
    <row r="30" spans="2:12" ht="13">
      <c r="B30" s="97" t="s">
        <v>6</v>
      </c>
      <c r="C30" s="5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2" ht="13">
      <c r="B31" s="97" t="s">
        <v>8</v>
      </c>
      <c r="C31" s="5" t="s">
        <v>22</v>
      </c>
      <c r="D31" s="301">
        <v>0</v>
      </c>
      <c r="E31" s="331">
        <v>0.02</v>
      </c>
      <c r="F31" s="68"/>
      <c r="G31" s="175"/>
      <c r="H31" s="175"/>
      <c r="I31" s="68"/>
      <c r="J31" s="69"/>
    </row>
    <row r="32" spans="2:12" ht="13">
      <c r="B32" s="85" t="s">
        <v>23</v>
      </c>
      <c r="C32" s="10" t="s">
        <v>24</v>
      </c>
      <c r="D32" s="299">
        <v>11114.490000000002</v>
      </c>
      <c r="E32" s="330">
        <v>129826.21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301">
        <v>9004.7100000000009</v>
      </c>
      <c r="E33" s="331">
        <v>125598.88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301">
        <v>0</v>
      </c>
      <c r="E34" s="331">
        <v>0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301">
        <v>315.84000000000003</v>
      </c>
      <c r="E35" s="331">
        <v>293.28000000000003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301">
        <v>1793.92</v>
      </c>
      <c r="E37" s="331">
        <v>3934.05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303">
        <v>0.02</v>
      </c>
      <c r="E39" s="33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48339.71</v>
      </c>
      <c r="E40" s="305">
        <v>81388.100000000006</v>
      </c>
      <c r="G40" s="69"/>
      <c r="H40" s="170"/>
    </row>
    <row r="41" spans="2:10" ht="13.5" thickBot="1">
      <c r="B41" s="92" t="s">
        <v>37</v>
      </c>
      <c r="C41" s="93" t="s">
        <v>38</v>
      </c>
      <c r="D41" s="306">
        <v>264862.3</v>
      </c>
      <c r="E41" s="250">
        <v>449309.98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1431.0804000000001</v>
      </c>
      <c r="E47" s="125">
        <v>2488.9101000000001</v>
      </c>
      <c r="G47" s="68"/>
    </row>
    <row r="48" spans="2:10">
      <c r="B48" s="115" t="s">
        <v>6</v>
      </c>
      <c r="C48" s="11" t="s">
        <v>41</v>
      </c>
      <c r="D48" s="210">
        <v>1388.8951</v>
      </c>
      <c r="E48" s="333">
        <v>1941.7026000000001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156.75</v>
      </c>
      <c r="E50" s="125">
        <v>199.03</v>
      </c>
      <c r="G50" s="134"/>
    </row>
    <row r="51" spans="2:7">
      <c r="B51" s="95" t="s">
        <v>6</v>
      </c>
      <c r="C51" s="5" t="s">
        <v>111</v>
      </c>
      <c r="D51" s="210">
        <v>156.75</v>
      </c>
      <c r="E51" s="125">
        <v>194.26</v>
      </c>
      <c r="G51" s="134"/>
    </row>
    <row r="52" spans="2:7">
      <c r="B52" s="95" t="s">
        <v>8</v>
      </c>
      <c r="C52" s="5" t="s">
        <v>112</v>
      </c>
      <c r="D52" s="210">
        <v>190.7</v>
      </c>
      <c r="E52" s="125">
        <v>235.3</v>
      </c>
    </row>
    <row r="53" spans="2:7" ht="13.5" customHeight="1" thickBot="1">
      <c r="B53" s="96" t="s">
        <v>9</v>
      </c>
      <c r="C53" s="15" t="s">
        <v>41</v>
      </c>
      <c r="D53" s="209">
        <v>190.7</v>
      </c>
      <c r="E53" s="334">
        <v>231.4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449309.98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449309.98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449309.98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449309.98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38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2902033.65</v>
      </c>
      <c r="E11" s="335">
        <v>2900550.93</v>
      </c>
    </row>
    <row r="12" spans="2:12">
      <c r="B12" s="135" t="s">
        <v>4</v>
      </c>
      <c r="C12" s="136" t="s">
        <v>5</v>
      </c>
      <c r="D12" s="270">
        <v>2902033.65</v>
      </c>
      <c r="E12" s="336">
        <v>2900550.93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2902033.65</v>
      </c>
      <c r="E21" s="281">
        <v>2900550.93</v>
      </c>
      <c r="F21" s="71"/>
      <c r="G21" s="71"/>
      <c r="H21" s="71"/>
      <c r="J21" s="164"/>
      <c r="K21" s="130"/>
    </row>
    <row r="22" spans="2:11">
      <c r="B22" s="3"/>
      <c r="C22" s="6"/>
      <c r="D22" s="7"/>
      <c r="E22" s="7"/>
      <c r="G22" s="68"/>
      <c r="J22" s="195"/>
      <c r="K22" s="195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2606342.94</v>
      </c>
      <c r="E26" s="298">
        <v>2902033.65</v>
      </c>
      <c r="G26" s="69"/>
    </row>
    <row r="27" spans="2:11" ht="13">
      <c r="B27" s="8" t="s">
        <v>17</v>
      </c>
      <c r="C27" s="9" t="s">
        <v>108</v>
      </c>
      <c r="D27" s="299">
        <v>-721548.03000000014</v>
      </c>
      <c r="E27" s="329">
        <v>-79936.590000000011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7051.7</v>
      </c>
      <c r="E28" s="330">
        <v>10293.51</v>
      </c>
      <c r="F28" s="68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7051.7</v>
      </c>
      <c r="E29" s="331">
        <v>10293.5</v>
      </c>
      <c r="F29" s="68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0</v>
      </c>
      <c r="E31" s="331">
        <v>0.01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728599.7300000001</v>
      </c>
      <c r="E32" s="330">
        <v>90230.1</v>
      </c>
      <c r="F32" s="68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301">
        <v>706896.41</v>
      </c>
      <c r="E33" s="331">
        <v>20115.439999999999</v>
      </c>
      <c r="F33" s="68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0</v>
      </c>
      <c r="E34" s="331">
        <v>44417.05</v>
      </c>
      <c r="F34" s="68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3082.89</v>
      </c>
      <c r="E35" s="331">
        <v>2752.32</v>
      </c>
      <c r="F35" s="68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18620.400000000001</v>
      </c>
      <c r="E37" s="331">
        <v>22945.29</v>
      </c>
      <c r="F37" s="68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0.03</v>
      </c>
      <c r="E39" s="33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132413.11000000002</v>
      </c>
      <c r="E40" s="305">
        <v>78453.87</v>
      </c>
      <c r="G40" s="69"/>
    </row>
    <row r="41" spans="2:10" ht="13.5" thickBot="1">
      <c r="B41" s="92" t="s">
        <v>37</v>
      </c>
      <c r="C41" s="93" t="s">
        <v>38</v>
      </c>
      <c r="D41" s="306">
        <v>2017208.0199999998</v>
      </c>
      <c r="E41" s="250">
        <v>2900550.93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16281.5026</v>
      </c>
      <c r="E47" s="333">
        <v>16443.048599999998</v>
      </c>
      <c r="G47" s="68"/>
    </row>
    <row r="48" spans="2:10">
      <c r="B48" s="115" t="s">
        <v>6</v>
      </c>
      <c r="C48" s="11" t="s">
        <v>41</v>
      </c>
      <c r="D48" s="210">
        <v>11923.4426</v>
      </c>
      <c r="E48" s="333">
        <v>15994.215200000001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160.08000000000001</v>
      </c>
      <c r="E50" s="125">
        <v>176.49</v>
      </c>
      <c r="G50" s="134"/>
    </row>
    <row r="51" spans="2:7">
      <c r="B51" s="95" t="s">
        <v>6</v>
      </c>
      <c r="C51" s="5" t="s">
        <v>111</v>
      </c>
      <c r="D51" s="210">
        <v>160.08000000000001</v>
      </c>
      <c r="E51" s="125">
        <v>176.49</v>
      </c>
      <c r="G51" s="134"/>
    </row>
    <row r="52" spans="2:7">
      <c r="B52" s="95" t="s">
        <v>8</v>
      </c>
      <c r="C52" s="5" t="s">
        <v>112</v>
      </c>
      <c r="D52" s="210">
        <v>169.18</v>
      </c>
      <c r="E52" s="125">
        <v>181.35</v>
      </c>
    </row>
    <row r="53" spans="2:7" ht="12.75" customHeight="1" thickBot="1">
      <c r="B53" s="96" t="s">
        <v>9</v>
      </c>
      <c r="C53" s="15" t="s">
        <v>41</v>
      </c>
      <c r="D53" s="209">
        <v>169.18</v>
      </c>
      <c r="E53" s="334">
        <v>181.35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2900550.93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2900550.93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2900550.93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2900550.93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39"/>
  <dimension ref="A1:L81"/>
  <sheetViews>
    <sheetView zoomScale="80" zoomScaleNormal="80" workbookViewId="0">
      <selection activeCell="A13" sqref="A13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" customWidth="1"/>
    <col min="9" max="9" width="13.26953125" customWidth="1"/>
    <col min="10" max="10" width="13.54296875" customWidth="1"/>
    <col min="11" max="11" width="17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5688035.5899999999</v>
      </c>
      <c r="E11" s="269">
        <v>5309103.28</v>
      </c>
    </row>
    <row r="12" spans="2:12">
      <c r="B12" s="99" t="s">
        <v>4</v>
      </c>
      <c r="C12" s="5" t="s">
        <v>5</v>
      </c>
      <c r="D12" s="270">
        <v>5688035.5899999999</v>
      </c>
      <c r="E12" s="271">
        <v>5309103.28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5688035.5899999999</v>
      </c>
      <c r="E21" s="281">
        <v>5309103.28</v>
      </c>
      <c r="F21" s="71"/>
      <c r="G21" s="71"/>
      <c r="H21" s="131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6121045.2699999996</v>
      </c>
      <c r="E26" s="298">
        <v>5688035.5899999999</v>
      </c>
      <c r="G26" s="69"/>
      <c r="H26" s="170"/>
    </row>
    <row r="27" spans="2:11" ht="13">
      <c r="B27" s="8" t="s">
        <v>17</v>
      </c>
      <c r="C27" s="9" t="s">
        <v>108</v>
      </c>
      <c r="D27" s="299">
        <v>-585971.42000000004</v>
      </c>
      <c r="E27" s="329">
        <v>-382223.08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91133.86</v>
      </c>
      <c r="E28" s="330">
        <v>7.0000000000000007E-2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301">
        <v>0</v>
      </c>
      <c r="E29" s="331">
        <v>0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301">
        <v>91133.86</v>
      </c>
      <c r="E31" s="331">
        <v>7.0000000000000007E-2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677105.28</v>
      </c>
      <c r="E32" s="330">
        <v>382223.15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301">
        <v>287748.91000000003</v>
      </c>
      <c r="E33" s="331">
        <v>190860.01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301">
        <v>269002.98</v>
      </c>
      <c r="E34" s="331">
        <v>45289.36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301">
        <v>62463.3</v>
      </c>
      <c r="E35" s="331">
        <v>54695.91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301">
        <v>57890.090000000004</v>
      </c>
      <c r="E37" s="331">
        <v>51695.47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303">
        <v>0</v>
      </c>
      <c r="E39" s="332">
        <v>39682.400000000001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505451.52000000002</v>
      </c>
      <c r="E40" s="305">
        <v>3290.77</v>
      </c>
      <c r="G40" s="69"/>
      <c r="H40" s="170"/>
    </row>
    <row r="41" spans="2:10" ht="13.5" thickBot="1">
      <c r="B41" s="92" t="s">
        <v>37</v>
      </c>
      <c r="C41" s="93" t="s">
        <v>38</v>
      </c>
      <c r="D41" s="306">
        <v>6040525.3699999992</v>
      </c>
      <c r="E41" s="250">
        <v>5309103.28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128"/>
      <c r="H45" s="12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45799.066700000003</v>
      </c>
      <c r="E47" s="125">
        <v>37354.9326</v>
      </c>
      <c r="G47" s="68"/>
    </row>
    <row r="48" spans="2:10">
      <c r="B48" s="115" t="s">
        <v>6</v>
      </c>
      <c r="C48" s="11" t="s">
        <v>41</v>
      </c>
      <c r="D48" s="210">
        <v>41653.0504</v>
      </c>
      <c r="E48" s="333">
        <v>34836.635699999999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133.65</v>
      </c>
      <c r="E50" s="125">
        <v>152.27000000000001</v>
      </c>
      <c r="G50" s="134"/>
    </row>
    <row r="51" spans="2:7">
      <c r="B51" s="95" t="s">
        <v>6</v>
      </c>
      <c r="C51" s="5" t="s">
        <v>111</v>
      </c>
      <c r="D51" s="210">
        <v>133.65</v>
      </c>
      <c r="E51" s="125">
        <v>150.33000000000001</v>
      </c>
      <c r="G51" s="134"/>
    </row>
    <row r="52" spans="2:7">
      <c r="B52" s="95" t="s">
        <v>8</v>
      </c>
      <c r="C52" s="5" t="s">
        <v>112</v>
      </c>
      <c r="D52" s="210">
        <v>145.02000000000001</v>
      </c>
      <c r="E52" s="125">
        <v>153.22</v>
      </c>
    </row>
    <row r="53" spans="2:7" ht="12.75" customHeight="1" thickBot="1">
      <c r="B53" s="96" t="s">
        <v>9</v>
      </c>
      <c r="C53" s="15" t="s">
        <v>41</v>
      </c>
      <c r="D53" s="209">
        <v>145.02000000000001</v>
      </c>
      <c r="E53" s="334">
        <v>152.4</v>
      </c>
      <c r="G53" s="126"/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5309103.28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5309103.28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5309103.28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5309103.28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44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54296875" customWidth="1"/>
    <col min="9" max="9" width="13.26953125" customWidth="1"/>
    <col min="10" max="10" width="13.54296875" customWidth="1"/>
    <col min="11" max="11" width="13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J2" s="68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14">
      <c r="B5" s="364" t="s">
        <v>1</v>
      </c>
      <c r="C5" s="364"/>
      <c r="D5" s="364"/>
      <c r="E5" s="364"/>
    </row>
    <row r="6" spans="2:12" ht="14">
      <c r="B6" s="365" t="s">
        <v>146</v>
      </c>
      <c r="C6" s="365"/>
      <c r="D6" s="365"/>
      <c r="E6" s="365"/>
      <c r="J6" s="68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808964.74</v>
      </c>
      <c r="E11" s="269">
        <v>953478.99</v>
      </c>
      <c r="F11" s="134"/>
    </row>
    <row r="12" spans="2:12">
      <c r="B12" s="135" t="s">
        <v>4</v>
      </c>
      <c r="C12" s="136" t="s">
        <v>5</v>
      </c>
      <c r="D12" s="270">
        <v>808964.74</v>
      </c>
      <c r="E12" s="271">
        <v>953478.99</v>
      </c>
      <c r="F12" s="134"/>
    </row>
    <row r="13" spans="2:12">
      <c r="B13" s="135" t="s">
        <v>6</v>
      </c>
      <c r="C13" s="137" t="s">
        <v>7</v>
      </c>
      <c r="D13" s="272">
        <v>0</v>
      </c>
      <c r="E13" s="325">
        <v>0</v>
      </c>
      <c r="F13" s="134"/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F14" s="134"/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  <c r="F15" s="134"/>
    </row>
    <row r="16" spans="2:12">
      <c r="B16" s="138" t="s">
        <v>104</v>
      </c>
      <c r="C16" s="139" t="s">
        <v>12</v>
      </c>
      <c r="D16" s="274">
        <v>0</v>
      </c>
      <c r="E16" s="326">
        <v>0</v>
      </c>
      <c r="F16" s="134"/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  <c r="F17" s="134"/>
    </row>
    <row r="18" spans="2:11">
      <c r="B18" s="135" t="s">
        <v>4</v>
      </c>
      <c r="C18" s="136" t="s">
        <v>11</v>
      </c>
      <c r="D18" s="274">
        <v>0</v>
      </c>
      <c r="E18" s="326">
        <v>0</v>
      </c>
      <c r="F18" s="134"/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  <c r="F19" s="134"/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  <c r="F20" s="134"/>
    </row>
    <row r="21" spans="2:11" ht="13.5" thickBot="1">
      <c r="B21" s="373" t="s">
        <v>107</v>
      </c>
      <c r="C21" s="374"/>
      <c r="D21" s="280">
        <v>808964.74</v>
      </c>
      <c r="E21" s="281">
        <v>953478.99</v>
      </c>
      <c r="F21" s="127"/>
      <c r="G21" s="71"/>
      <c r="H21" s="130"/>
      <c r="J21" s="164"/>
      <c r="K21" s="130"/>
    </row>
    <row r="22" spans="2:11">
      <c r="B22" s="3"/>
      <c r="C22" s="6"/>
      <c r="D22" s="7"/>
      <c r="E22" s="7"/>
      <c r="F22" s="134"/>
      <c r="G22" s="68"/>
    </row>
    <row r="23" spans="2:11" ht="13.5">
      <c r="B23" s="367" t="s">
        <v>101</v>
      </c>
      <c r="C23" s="375"/>
      <c r="D23" s="375"/>
      <c r="E23" s="375"/>
      <c r="F23" s="134"/>
      <c r="G23" s="68"/>
    </row>
    <row r="24" spans="2:11" ht="15.75" customHeight="1" thickBot="1">
      <c r="B24" s="366" t="s">
        <v>102</v>
      </c>
      <c r="C24" s="376"/>
      <c r="D24" s="376"/>
      <c r="E24" s="376"/>
      <c r="F24" s="134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F25" s="134"/>
    </row>
    <row r="26" spans="2:11" ht="13">
      <c r="B26" s="88" t="s">
        <v>15</v>
      </c>
      <c r="C26" s="89" t="s">
        <v>16</v>
      </c>
      <c r="D26" s="297">
        <v>663246.80000000005</v>
      </c>
      <c r="E26" s="298">
        <v>808964.74</v>
      </c>
      <c r="F26" s="134"/>
      <c r="G26" s="127"/>
      <c r="H26" s="170"/>
    </row>
    <row r="27" spans="2:11" ht="13">
      <c r="B27" s="8" t="s">
        <v>17</v>
      </c>
      <c r="C27" s="9" t="s">
        <v>108</v>
      </c>
      <c r="D27" s="299">
        <v>12971.379999999997</v>
      </c>
      <c r="E27" s="329">
        <v>44404.71</v>
      </c>
      <c r="F27" s="127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60268.89</v>
      </c>
      <c r="E28" s="330">
        <v>78058.44</v>
      </c>
      <c r="F28" s="127"/>
      <c r="G28" s="175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57319.15</v>
      </c>
      <c r="E29" s="331">
        <v>52644.81</v>
      </c>
      <c r="F29" s="127"/>
      <c r="G29" s="175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127"/>
      <c r="G30" s="175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2949.7400000000002</v>
      </c>
      <c r="E31" s="331">
        <v>25413.63</v>
      </c>
      <c r="F31" s="127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47297.51</v>
      </c>
      <c r="E32" s="330">
        <v>33653.730000000003</v>
      </c>
      <c r="F32" s="127"/>
      <c r="G32" s="176"/>
      <c r="H32" s="175"/>
      <c r="I32" s="68"/>
      <c r="J32" s="69"/>
    </row>
    <row r="33" spans="2:10" ht="13">
      <c r="B33" s="143" t="s">
        <v>4</v>
      </c>
      <c r="C33" s="136" t="s">
        <v>25</v>
      </c>
      <c r="D33" s="301">
        <v>34543.300000000003</v>
      </c>
      <c r="E33" s="331">
        <v>25846.850000000002</v>
      </c>
      <c r="F33" s="127"/>
      <c r="G33" s="175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0</v>
      </c>
      <c r="E34" s="331">
        <v>0</v>
      </c>
      <c r="F34" s="127"/>
      <c r="G34" s="175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5299.4800000000005</v>
      </c>
      <c r="E35" s="331">
        <v>4766.99</v>
      </c>
      <c r="F35" s="127"/>
      <c r="G35" s="175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127"/>
      <c r="G36" s="175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2455.16</v>
      </c>
      <c r="E37" s="331">
        <v>3039.89</v>
      </c>
      <c r="F37" s="127"/>
      <c r="G37" s="175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127"/>
      <c r="G38" s="175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4999.57</v>
      </c>
      <c r="E39" s="332">
        <v>0</v>
      </c>
      <c r="F39" s="127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63393.67</v>
      </c>
      <c r="E40" s="305">
        <v>100109.54</v>
      </c>
      <c r="F40" s="134"/>
      <c r="G40" s="69"/>
      <c r="H40" s="170"/>
    </row>
    <row r="41" spans="2:10" ht="13.5" thickBot="1">
      <c r="B41" s="92" t="s">
        <v>37</v>
      </c>
      <c r="C41" s="93" t="s">
        <v>38</v>
      </c>
      <c r="D41" s="306">
        <v>739611.85000000009</v>
      </c>
      <c r="E41" s="250">
        <v>953478.99</v>
      </c>
      <c r="F41" s="127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128"/>
      <c r="H46" s="128"/>
    </row>
    <row r="47" spans="2:10">
      <c r="B47" s="95" t="s">
        <v>4</v>
      </c>
      <c r="C47" s="5" t="s">
        <v>40</v>
      </c>
      <c r="D47" s="210">
        <v>4007.692</v>
      </c>
      <c r="E47" s="337">
        <v>4394.1089000000002</v>
      </c>
      <c r="G47" s="68"/>
    </row>
    <row r="48" spans="2:10">
      <c r="B48" s="115" t="s">
        <v>6</v>
      </c>
      <c r="C48" s="11" t="s">
        <v>41</v>
      </c>
      <c r="D48" s="210">
        <v>4394.1089000000002</v>
      </c>
      <c r="E48" s="337">
        <v>4475.7147000000004</v>
      </c>
      <c r="G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170.43</v>
      </c>
      <c r="E50" s="338">
        <v>150.94</v>
      </c>
      <c r="G50" s="134"/>
    </row>
    <row r="51" spans="2:7">
      <c r="B51" s="95" t="s">
        <v>6</v>
      </c>
      <c r="C51" s="5" t="s">
        <v>111</v>
      </c>
      <c r="D51" s="210">
        <v>147.80000000000001</v>
      </c>
      <c r="E51" s="339">
        <v>150.93</v>
      </c>
      <c r="G51" s="134"/>
    </row>
    <row r="52" spans="2:7">
      <c r="B52" s="95" t="s">
        <v>8</v>
      </c>
      <c r="C52" s="5" t="s">
        <v>112</v>
      </c>
      <c r="D52" s="210">
        <v>170.64000000000001</v>
      </c>
      <c r="E52" s="339">
        <v>166.71</v>
      </c>
    </row>
    <row r="53" spans="2:7" ht="13" thickBot="1">
      <c r="B53" s="96" t="s">
        <v>9</v>
      </c>
      <c r="C53" s="15" t="s">
        <v>41</v>
      </c>
      <c r="D53" s="209">
        <v>150.94</v>
      </c>
      <c r="E53" s="334">
        <v>165.25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953478.99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953478.99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953478.99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953478.99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45"/>
  <dimension ref="A1:L81"/>
  <sheetViews>
    <sheetView zoomScale="80" zoomScaleNormal="80" workbookViewId="0">
      <selection activeCell="A16" sqref="A1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14">
      <c r="B5" s="364" t="s">
        <v>1</v>
      </c>
      <c r="C5" s="364"/>
      <c r="D5" s="364"/>
      <c r="E5" s="364"/>
    </row>
    <row r="6" spans="2:12" ht="14">
      <c r="B6" s="365" t="s">
        <v>147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272744</v>
      </c>
      <c r="E11" s="269">
        <v>274347.84000000003</v>
      </c>
    </row>
    <row r="12" spans="2:12">
      <c r="B12" s="99" t="s">
        <v>4</v>
      </c>
      <c r="C12" s="5" t="s">
        <v>5</v>
      </c>
      <c r="D12" s="270">
        <v>272744</v>
      </c>
      <c r="E12" s="271">
        <v>274347.84000000003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272744</v>
      </c>
      <c r="E21" s="281">
        <v>274347.84000000003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226888.36</v>
      </c>
      <c r="E26" s="298">
        <v>272744</v>
      </c>
      <c r="G26" s="127"/>
    </row>
    <row r="27" spans="2:11" ht="13">
      <c r="B27" s="8" t="s">
        <v>17</v>
      </c>
      <c r="C27" s="9" t="s">
        <v>108</v>
      </c>
      <c r="D27" s="299">
        <v>11775.38</v>
      </c>
      <c r="E27" s="329">
        <v>-6321.09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21267.62</v>
      </c>
      <c r="E28" s="330">
        <v>18849.89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301">
        <v>21232.16</v>
      </c>
      <c r="E29" s="331">
        <v>18849.89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301">
        <v>35.459999999999994</v>
      </c>
      <c r="E31" s="33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9492.24</v>
      </c>
      <c r="E32" s="330">
        <v>25170.980000000003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301">
        <v>6443.52</v>
      </c>
      <c r="E33" s="331">
        <v>20152.21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301">
        <v>0</v>
      </c>
      <c r="E34" s="331">
        <v>0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301">
        <v>2208</v>
      </c>
      <c r="E35" s="331">
        <v>1973.89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301">
        <v>840.72</v>
      </c>
      <c r="E37" s="331">
        <v>953.12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303">
        <v>0</v>
      </c>
      <c r="E39" s="332">
        <v>2091.7600000000002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9983.7099999999991</v>
      </c>
      <c r="E40" s="305">
        <v>7924.93</v>
      </c>
      <c r="G40" s="69"/>
      <c r="H40" s="170"/>
    </row>
    <row r="41" spans="2:10" ht="13.5" thickBot="1">
      <c r="B41" s="92" t="s">
        <v>37</v>
      </c>
      <c r="C41" s="93" t="s">
        <v>38</v>
      </c>
      <c r="D41" s="306">
        <v>248647.44999999998</v>
      </c>
      <c r="E41" s="250">
        <v>274347.84000000003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2068.0736000000002</v>
      </c>
      <c r="E47" s="340">
        <v>2258.3753999999999</v>
      </c>
      <c r="G47" s="68"/>
    </row>
    <row r="48" spans="2:10">
      <c r="B48" s="115" t="s">
        <v>6</v>
      </c>
      <c r="C48" s="11" t="s">
        <v>41</v>
      </c>
      <c r="D48" s="210">
        <v>2172.9218999999998</v>
      </c>
      <c r="E48" s="341">
        <v>2206.2552879999998</v>
      </c>
      <c r="G48" s="128"/>
      <c r="H48" s="128"/>
    </row>
    <row r="49" spans="2:7" ht="13">
      <c r="B49" s="113" t="s">
        <v>23</v>
      </c>
      <c r="C49" s="116" t="s">
        <v>110</v>
      </c>
      <c r="D49" s="211"/>
      <c r="E49" s="199"/>
    </row>
    <row r="50" spans="2:7">
      <c r="B50" s="95" t="s">
        <v>4</v>
      </c>
      <c r="C50" s="5" t="s">
        <v>40</v>
      </c>
      <c r="D50" s="210">
        <v>109.71</v>
      </c>
      <c r="E50" s="342">
        <v>120.77</v>
      </c>
      <c r="G50" s="134"/>
    </row>
    <row r="51" spans="2:7">
      <c r="B51" s="95" t="s">
        <v>6</v>
      </c>
      <c r="C51" s="5" t="s">
        <v>111</v>
      </c>
      <c r="D51" s="210">
        <v>109.71</v>
      </c>
      <c r="E51" s="343">
        <v>119.61</v>
      </c>
      <c r="G51" s="134"/>
    </row>
    <row r="52" spans="2:7">
      <c r="B52" s="95" t="s">
        <v>8</v>
      </c>
      <c r="C52" s="5" t="s">
        <v>112</v>
      </c>
      <c r="D52" s="210">
        <v>114.8</v>
      </c>
      <c r="E52" s="343">
        <v>124.8</v>
      </c>
    </row>
    <row r="53" spans="2:7" ht="13" thickBot="1">
      <c r="B53" s="96" t="s">
        <v>9</v>
      </c>
      <c r="C53" s="15" t="s">
        <v>41</v>
      </c>
      <c r="D53" s="209">
        <v>114.43</v>
      </c>
      <c r="E53" s="334">
        <v>124.35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274347.84000000003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274347.84000000003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274347.84000000003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274347.84000000003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46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14">
      <c r="B5" s="364" t="s">
        <v>1</v>
      </c>
      <c r="C5" s="364"/>
      <c r="D5" s="364"/>
      <c r="E5" s="364"/>
    </row>
    <row r="6" spans="2:12" ht="14">
      <c r="B6" s="365" t="s">
        <v>148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646821.64999999991</v>
      </c>
      <c r="E11" s="269">
        <v>714935.2</v>
      </c>
    </row>
    <row r="12" spans="2:12">
      <c r="B12" s="99" t="s">
        <v>4</v>
      </c>
      <c r="C12" s="5" t="s">
        <v>5</v>
      </c>
      <c r="D12" s="270">
        <v>646821.64999999991</v>
      </c>
      <c r="E12" s="271">
        <v>714935.2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646821.64999999991</v>
      </c>
      <c r="E21" s="281">
        <v>714935.2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551100.96</v>
      </c>
      <c r="E26" s="298">
        <v>646821.65</v>
      </c>
      <c r="G26" s="127"/>
    </row>
    <row r="27" spans="2:11" ht="13">
      <c r="B27" s="8" t="s">
        <v>17</v>
      </c>
      <c r="C27" s="9" t="s">
        <v>108</v>
      </c>
      <c r="D27" s="299">
        <v>9793.5999999999985</v>
      </c>
      <c r="E27" s="329">
        <v>13334.98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32443.309999999998</v>
      </c>
      <c r="E28" s="330">
        <v>30485.54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301">
        <v>32406.12</v>
      </c>
      <c r="E29" s="331">
        <v>30485.49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301">
        <v>0</v>
      </c>
      <c r="E30" s="33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301">
        <v>37.19</v>
      </c>
      <c r="E31" s="331">
        <v>0.05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22649.71</v>
      </c>
      <c r="E32" s="330">
        <v>17150.560000000001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301">
        <v>17592.62</v>
      </c>
      <c r="E33" s="331">
        <v>12025.59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301">
        <v>0</v>
      </c>
      <c r="E34" s="331">
        <v>0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301">
        <v>3062.98</v>
      </c>
      <c r="E35" s="331">
        <v>2772.44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301">
        <v>0</v>
      </c>
      <c r="E36" s="33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301">
        <v>1994.0800000000002</v>
      </c>
      <c r="E37" s="331">
        <v>2352.5300000000002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301">
        <v>0</v>
      </c>
      <c r="E38" s="33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303">
        <v>0.03</v>
      </c>
      <c r="E39" s="332">
        <v>0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40676.99</v>
      </c>
      <c r="E40" s="305">
        <v>54778.57</v>
      </c>
      <c r="G40" s="69"/>
    </row>
    <row r="41" spans="2:10" ht="13.5" thickBot="1">
      <c r="B41" s="92" t="s">
        <v>37</v>
      </c>
      <c r="C41" s="93" t="s">
        <v>38</v>
      </c>
      <c r="D41" s="306">
        <v>601571.54999999993</v>
      </c>
      <c r="E41" s="250">
        <v>714935.2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4246.7515999999996</v>
      </c>
      <c r="E47" s="200">
        <v>4372.7802000000001</v>
      </c>
      <c r="G47" s="68"/>
      <c r="H47" s="128"/>
    </row>
    <row r="48" spans="2:10">
      <c r="B48" s="115" t="s">
        <v>6</v>
      </c>
      <c r="C48" s="11" t="s">
        <v>41</v>
      </c>
      <c r="D48" s="210">
        <v>4319.7727000000004</v>
      </c>
      <c r="E48" s="340">
        <v>4459.1480000000001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95" t="s">
        <v>4</v>
      </c>
      <c r="C50" s="5" t="s">
        <v>40</v>
      </c>
      <c r="D50" s="210">
        <v>129.77000000000001</v>
      </c>
      <c r="E50" s="344">
        <v>147.91999999999999</v>
      </c>
      <c r="G50" s="134"/>
    </row>
    <row r="51" spans="2:7">
      <c r="B51" s="95" t="s">
        <v>6</v>
      </c>
      <c r="C51" s="5" t="s">
        <v>111</v>
      </c>
      <c r="D51" s="210">
        <v>129.76</v>
      </c>
      <c r="E51" s="344">
        <v>146.88</v>
      </c>
      <c r="G51" s="134"/>
    </row>
    <row r="52" spans="2:7">
      <c r="B52" s="95" t="s">
        <v>8</v>
      </c>
      <c r="C52" s="5" t="s">
        <v>112</v>
      </c>
      <c r="D52" s="210">
        <v>140.06</v>
      </c>
      <c r="E52" s="344">
        <v>160.78</v>
      </c>
    </row>
    <row r="53" spans="2:7" ht="13" thickBot="1">
      <c r="B53" s="96" t="s">
        <v>9</v>
      </c>
      <c r="C53" s="15" t="s">
        <v>41</v>
      </c>
      <c r="D53" s="209">
        <v>139.26</v>
      </c>
      <c r="E53" s="334">
        <v>160.33000000000001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714935.2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714935.2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714935.2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714935.2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53"/>
  <dimension ref="A1:L81"/>
  <sheetViews>
    <sheetView zoomScale="80" zoomScaleNormal="80" workbookViewId="0">
      <selection activeCell="A16" sqref="A1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208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451341.79</v>
      </c>
      <c r="E11" s="269">
        <v>300949.19</v>
      </c>
    </row>
    <row r="12" spans="2:12">
      <c r="B12" s="135" t="s">
        <v>4</v>
      </c>
      <c r="C12" s="136" t="s">
        <v>5</v>
      </c>
      <c r="D12" s="270">
        <v>451341.79</v>
      </c>
      <c r="E12" s="271">
        <v>300949.19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451341.79</v>
      </c>
      <c r="E21" s="281">
        <v>300949.19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380564.31</v>
      </c>
      <c r="E26" s="298">
        <v>451341.79</v>
      </c>
      <c r="G26" s="69"/>
    </row>
    <row r="27" spans="2:11" ht="13">
      <c r="B27" s="8" t="s">
        <v>17</v>
      </c>
      <c r="C27" s="9" t="s">
        <v>108</v>
      </c>
      <c r="D27" s="299">
        <v>-5238.7300000000005</v>
      </c>
      <c r="E27" s="329">
        <v>-171780.95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0</v>
      </c>
      <c r="E28" s="33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0</v>
      </c>
      <c r="E29" s="33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0</v>
      </c>
      <c r="E31" s="33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5238.7300000000005</v>
      </c>
      <c r="E32" s="330">
        <v>171780.95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301">
        <v>0</v>
      </c>
      <c r="E33" s="331">
        <v>168311.26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0</v>
      </c>
      <c r="E34" s="33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1902.93</v>
      </c>
      <c r="E35" s="331">
        <v>556.33000000000004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3335.8</v>
      </c>
      <c r="E37" s="331">
        <v>2913.35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0</v>
      </c>
      <c r="E39" s="33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56241.85</v>
      </c>
      <c r="E40" s="305">
        <v>21388.35</v>
      </c>
      <c r="G40" s="69"/>
    </row>
    <row r="41" spans="2:10" ht="13.5" thickBot="1">
      <c r="B41" s="92" t="s">
        <v>37</v>
      </c>
      <c r="C41" s="93" t="s">
        <v>38</v>
      </c>
      <c r="D41" s="306">
        <v>431567.43</v>
      </c>
      <c r="E41" s="250">
        <v>300949.19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31529.769</v>
      </c>
      <c r="E47" s="125">
        <v>30787.297999999999</v>
      </c>
      <c r="G47" s="68"/>
    </row>
    <row r="48" spans="2:10">
      <c r="B48" s="147" t="s">
        <v>6</v>
      </c>
      <c r="C48" s="145" t="s">
        <v>41</v>
      </c>
      <c r="D48" s="210">
        <v>31137.620999999999</v>
      </c>
      <c r="E48" s="345">
        <v>19721.440999999999</v>
      </c>
      <c r="G48" s="6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146" t="s">
        <v>4</v>
      </c>
      <c r="C50" s="136" t="s">
        <v>40</v>
      </c>
      <c r="D50" s="210">
        <v>12.07</v>
      </c>
      <c r="E50" s="205">
        <v>14.66</v>
      </c>
      <c r="G50" s="134"/>
    </row>
    <row r="51" spans="2:7">
      <c r="B51" s="146" t="s">
        <v>6</v>
      </c>
      <c r="C51" s="136" t="s">
        <v>111</v>
      </c>
      <c r="D51" s="210">
        <v>12.07</v>
      </c>
      <c r="E51" s="205">
        <v>14.040000000000001</v>
      </c>
      <c r="G51" s="134"/>
    </row>
    <row r="52" spans="2:7">
      <c r="B52" s="146" t="s">
        <v>8</v>
      </c>
      <c r="C52" s="136" t="s">
        <v>112</v>
      </c>
      <c r="D52" s="210">
        <v>13.94</v>
      </c>
      <c r="E52" s="205">
        <v>16.04</v>
      </c>
    </row>
    <row r="53" spans="2:7" ht="13.5" customHeight="1" thickBot="1">
      <c r="B53" s="148" t="s">
        <v>9</v>
      </c>
      <c r="C53" s="149" t="s">
        <v>41</v>
      </c>
      <c r="D53" s="209">
        <v>13.86</v>
      </c>
      <c r="E53" s="334">
        <v>15.26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300949.19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300949.19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300949.19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300949.19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" customWidth="1"/>
    <col min="11" max="11" width="10.81640625" customWidth="1"/>
    <col min="12" max="12" width="12.453125" bestFit="1" customWidth="1"/>
    <col min="14" max="14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135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84" t="s">
        <v>201</v>
      </c>
      <c r="E10" s="183" t="s">
        <v>205</v>
      </c>
      <c r="G10" s="68"/>
    </row>
    <row r="11" spans="2:12" ht="13">
      <c r="B11" s="83" t="s">
        <v>3</v>
      </c>
      <c r="C11" s="120" t="s">
        <v>106</v>
      </c>
      <c r="D11" s="268">
        <v>78738542.379999995</v>
      </c>
      <c r="E11" s="269">
        <f>SUM(E12:E14)</f>
        <v>82366368.539999992</v>
      </c>
      <c r="H11" s="68"/>
    </row>
    <row r="12" spans="2:12">
      <c r="B12" s="135" t="s">
        <v>4</v>
      </c>
      <c r="C12" s="136" t="s">
        <v>5</v>
      </c>
      <c r="D12" s="270">
        <v>78661120.969999999</v>
      </c>
      <c r="E12" s="271">
        <v>82351191.469999999</v>
      </c>
      <c r="G12" s="68"/>
      <c r="H12" s="68"/>
    </row>
    <row r="13" spans="2:12">
      <c r="B13" s="135" t="s">
        <v>6</v>
      </c>
      <c r="C13" s="137" t="s">
        <v>7</v>
      </c>
      <c r="D13" s="272">
        <v>0</v>
      </c>
      <c r="E13" s="273">
        <v>391.86</v>
      </c>
      <c r="H13" s="68"/>
    </row>
    <row r="14" spans="2:12">
      <c r="B14" s="135" t="s">
        <v>8</v>
      </c>
      <c r="C14" s="137" t="s">
        <v>10</v>
      </c>
      <c r="D14" s="272">
        <v>77421.41</v>
      </c>
      <c r="E14" s="273">
        <v>14785.21</v>
      </c>
      <c r="H14" s="68"/>
    </row>
    <row r="15" spans="2:12">
      <c r="B15" s="135" t="s">
        <v>103</v>
      </c>
      <c r="C15" s="137" t="s">
        <v>11</v>
      </c>
      <c r="D15" s="272">
        <v>77421.41</v>
      </c>
      <c r="E15" s="273">
        <v>14785.21</v>
      </c>
      <c r="H15" s="68"/>
    </row>
    <row r="16" spans="2:12">
      <c r="B16" s="138" t="s">
        <v>104</v>
      </c>
      <c r="C16" s="139" t="s">
        <v>12</v>
      </c>
      <c r="D16" s="274">
        <v>0</v>
      </c>
      <c r="E16" s="275">
        <v>0</v>
      </c>
      <c r="H16" s="68"/>
    </row>
    <row r="17" spans="2:14" ht="13">
      <c r="B17" s="8" t="s">
        <v>13</v>
      </c>
      <c r="C17" s="10" t="s">
        <v>65</v>
      </c>
      <c r="D17" s="276">
        <v>125923.21</v>
      </c>
      <c r="E17" s="277">
        <v>143679.76</v>
      </c>
    </row>
    <row r="18" spans="2:14">
      <c r="B18" s="135" t="s">
        <v>4</v>
      </c>
      <c r="C18" s="136" t="s">
        <v>11</v>
      </c>
      <c r="D18" s="274">
        <v>125923.21</v>
      </c>
      <c r="E18" s="275">
        <v>143679.76</v>
      </c>
    </row>
    <row r="19" spans="2:14" ht="15" customHeight="1">
      <c r="B19" s="135" t="s">
        <v>6</v>
      </c>
      <c r="C19" s="137" t="s">
        <v>105</v>
      </c>
      <c r="D19" s="272">
        <v>0</v>
      </c>
      <c r="E19" s="273">
        <v>0</v>
      </c>
    </row>
    <row r="20" spans="2:14" ht="13.5" customHeight="1" thickBot="1">
      <c r="B20" s="140" t="s">
        <v>8</v>
      </c>
      <c r="C20" s="141" t="s">
        <v>14</v>
      </c>
      <c r="D20" s="278">
        <v>0</v>
      </c>
      <c r="E20" s="279">
        <v>0</v>
      </c>
      <c r="N20" s="68"/>
    </row>
    <row r="21" spans="2:14" ht="13.5" thickBot="1">
      <c r="B21" s="373" t="s">
        <v>107</v>
      </c>
      <c r="C21" s="374"/>
      <c r="D21" s="280">
        <v>78612619.170000002</v>
      </c>
      <c r="E21" s="281">
        <f>E11-E17</f>
        <v>82222688.779999986</v>
      </c>
      <c r="F21" s="71"/>
      <c r="G21" s="71"/>
      <c r="H21" s="130"/>
      <c r="J21" s="164"/>
      <c r="K21" s="130"/>
    </row>
    <row r="22" spans="2:14">
      <c r="B22" s="3"/>
      <c r="C22" s="6"/>
      <c r="D22" s="7"/>
      <c r="E22" s="7"/>
      <c r="G22" s="68"/>
    </row>
    <row r="23" spans="2:14" ht="13.5">
      <c r="B23" s="367" t="s">
        <v>101</v>
      </c>
      <c r="C23" s="375"/>
      <c r="D23" s="375"/>
      <c r="E23" s="375"/>
      <c r="G23" s="68"/>
    </row>
    <row r="24" spans="2:14" ht="15.75" customHeight="1" thickBot="1">
      <c r="B24" s="366" t="s">
        <v>102</v>
      </c>
      <c r="C24" s="376"/>
      <c r="D24" s="376"/>
      <c r="E24" s="376"/>
    </row>
    <row r="25" spans="2:14" ht="13.5" thickBot="1">
      <c r="B25" s="81"/>
      <c r="C25" s="142" t="s">
        <v>2</v>
      </c>
      <c r="D25" s="196" t="s">
        <v>206</v>
      </c>
      <c r="E25" s="178" t="s">
        <v>205</v>
      </c>
    </row>
    <row r="26" spans="2:14" ht="13">
      <c r="B26" s="88" t="s">
        <v>15</v>
      </c>
      <c r="C26" s="89" t="s">
        <v>16</v>
      </c>
      <c r="D26" s="297">
        <v>74459639.429999992</v>
      </c>
      <c r="E26" s="298">
        <v>78612619.170000002</v>
      </c>
      <c r="G26" s="69"/>
    </row>
    <row r="27" spans="2:14" ht="13">
      <c r="B27" s="8" t="s">
        <v>17</v>
      </c>
      <c r="C27" s="9" t="s">
        <v>108</v>
      </c>
      <c r="D27" s="299">
        <v>-3664800.0299999993</v>
      </c>
      <c r="E27" s="300">
        <v>869210.51</v>
      </c>
      <c r="F27" s="68"/>
      <c r="G27" s="127"/>
      <c r="H27" s="175"/>
      <c r="I27" s="175"/>
      <c r="J27" s="127"/>
    </row>
    <row r="28" spans="2:14" ht="13">
      <c r="B28" s="8" t="s">
        <v>18</v>
      </c>
      <c r="C28" s="9" t="s">
        <v>19</v>
      </c>
      <c r="D28" s="299">
        <v>5235234.3800000008</v>
      </c>
      <c r="E28" s="300">
        <v>5136585.45</v>
      </c>
      <c r="F28" s="68"/>
      <c r="G28" s="68"/>
      <c r="H28" s="175"/>
      <c r="I28" s="175"/>
      <c r="J28" s="127"/>
    </row>
    <row r="29" spans="2:14">
      <c r="B29" s="143" t="s">
        <v>4</v>
      </c>
      <c r="C29" s="136" t="s">
        <v>20</v>
      </c>
      <c r="D29" s="301">
        <v>4769610.6900000004</v>
      </c>
      <c r="E29" s="302">
        <v>4576118.7699999996</v>
      </c>
      <c r="F29" s="68"/>
      <c r="G29" s="68"/>
      <c r="H29" s="175"/>
      <c r="I29" s="175"/>
      <c r="J29" s="127"/>
    </row>
    <row r="30" spans="2:14">
      <c r="B30" s="143" t="s">
        <v>6</v>
      </c>
      <c r="C30" s="136" t="s">
        <v>21</v>
      </c>
      <c r="D30" s="301">
        <v>0</v>
      </c>
      <c r="E30" s="302">
        <v>0</v>
      </c>
      <c r="F30" s="68"/>
      <c r="G30" s="68"/>
      <c r="H30" s="175"/>
      <c r="I30" s="175"/>
      <c r="J30" s="127"/>
    </row>
    <row r="31" spans="2:14">
      <c r="B31" s="143" t="s">
        <v>8</v>
      </c>
      <c r="C31" s="136" t="s">
        <v>22</v>
      </c>
      <c r="D31" s="301">
        <v>465623.69000000006</v>
      </c>
      <c r="E31" s="302">
        <v>560466.68000000005</v>
      </c>
      <c r="F31" s="68"/>
      <c r="G31" s="68"/>
      <c r="H31" s="175"/>
      <c r="I31" s="175"/>
      <c r="J31" s="127"/>
    </row>
    <row r="32" spans="2:14" ht="13">
      <c r="B32" s="85" t="s">
        <v>23</v>
      </c>
      <c r="C32" s="10" t="s">
        <v>24</v>
      </c>
      <c r="D32" s="299">
        <v>8900034.4100000001</v>
      </c>
      <c r="E32" s="300">
        <v>4267374.9400000004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301">
        <v>7864557.6799999997</v>
      </c>
      <c r="E33" s="302">
        <v>3154883.4</v>
      </c>
      <c r="F33" s="68"/>
      <c r="G33" s="68"/>
      <c r="H33" s="175"/>
      <c r="I33" s="175"/>
      <c r="J33" s="127"/>
    </row>
    <row r="34" spans="2:10">
      <c r="B34" s="143" t="s">
        <v>6</v>
      </c>
      <c r="C34" s="136" t="s">
        <v>26</v>
      </c>
      <c r="D34" s="301">
        <v>161453.12</v>
      </c>
      <c r="E34" s="302">
        <v>156160.72</v>
      </c>
      <c r="F34" s="68"/>
      <c r="G34" s="68"/>
      <c r="H34" s="175"/>
      <c r="I34" s="175"/>
      <c r="J34" s="127"/>
    </row>
    <row r="35" spans="2:10">
      <c r="B35" s="143" t="s">
        <v>8</v>
      </c>
      <c r="C35" s="136" t="s">
        <v>27</v>
      </c>
      <c r="D35" s="301">
        <v>553208.37</v>
      </c>
      <c r="E35" s="302">
        <v>542261.12</v>
      </c>
      <c r="F35" s="68"/>
      <c r="G35" s="68"/>
      <c r="H35" s="175"/>
      <c r="I35" s="175"/>
      <c r="J35" s="127"/>
    </row>
    <row r="36" spans="2:10">
      <c r="B36" s="143" t="s">
        <v>9</v>
      </c>
      <c r="C36" s="136" t="s">
        <v>28</v>
      </c>
      <c r="D36" s="301">
        <v>0</v>
      </c>
      <c r="E36" s="302">
        <v>0</v>
      </c>
      <c r="F36" s="68"/>
      <c r="G36" s="68"/>
      <c r="H36" s="175"/>
      <c r="I36" s="175"/>
      <c r="J36" s="127"/>
    </row>
    <row r="37" spans="2:10" ht="25">
      <c r="B37" s="143" t="s">
        <v>29</v>
      </c>
      <c r="C37" s="136" t="s">
        <v>30</v>
      </c>
      <c r="D37" s="301">
        <v>0</v>
      </c>
      <c r="E37" s="302">
        <v>0</v>
      </c>
      <c r="F37" s="68"/>
      <c r="G37" s="68"/>
      <c r="H37" s="175"/>
      <c r="I37" s="175"/>
      <c r="J37" s="127"/>
    </row>
    <row r="38" spans="2:10">
      <c r="B38" s="143" t="s">
        <v>31</v>
      </c>
      <c r="C38" s="136" t="s">
        <v>32</v>
      </c>
      <c r="D38" s="301">
        <v>0</v>
      </c>
      <c r="E38" s="302">
        <v>0</v>
      </c>
      <c r="F38" s="68"/>
      <c r="G38" s="68"/>
      <c r="H38" s="175"/>
      <c r="I38" s="175"/>
      <c r="J38" s="127"/>
    </row>
    <row r="39" spans="2:10">
      <c r="B39" s="144" t="s">
        <v>33</v>
      </c>
      <c r="C39" s="145" t="s">
        <v>34</v>
      </c>
      <c r="D39" s="303">
        <v>320815.24000000005</v>
      </c>
      <c r="E39" s="302">
        <v>414069.7</v>
      </c>
      <c r="F39" s="68"/>
      <c r="G39" s="68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304">
        <v>4001624.4000000008</v>
      </c>
      <c r="E40" s="305">
        <v>2740859.1</v>
      </c>
      <c r="G40" s="69"/>
      <c r="H40" s="170"/>
      <c r="I40" s="127"/>
    </row>
    <row r="41" spans="2:10" ht="13.5" thickBot="1">
      <c r="B41" s="92" t="s">
        <v>37</v>
      </c>
      <c r="C41" s="93" t="s">
        <v>38</v>
      </c>
      <c r="D41" s="306">
        <v>74796463.799999997</v>
      </c>
      <c r="E41" s="250">
        <v>82222688.779999986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.7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1583548.5364000001</v>
      </c>
      <c r="E47" s="200">
        <v>1504596.6886960915</v>
      </c>
      <c r="G47" s="126"/>
    </row>
    <row r="48" spans="2:10">
      <c r="B48" s="147" t="s">
        <v>6</v>
      </c>
      <c r="C48" s="145" t="s">
        <v>41</v>
      </c>
      <c r="D48" s="210">
        <v>1508611.2494999999</v>
      </c>
      <c r="E48" s="290">
        <v>1522035.9807</v>
      </c>
      <c r="J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47.020800000000001</v>
      </c>
      <c r="E50" s="200">
        <v>52.2483</v>
      </c>
      <c r="G50" s="160"/>
    </row>
    <row r="51" spans="2:7">
      <c r="B51" s="146" t="s">
        <v>6</v>
      </c>
      <c r="C51" s="136" t="s">
        <v>111</v>
      </c>
      <c r="D51" s="210">
        <v>47.020800000000001</v>
      </c>
      <c r="E51" s="200">
        <v>52.2483</v>
      </c>
      <c r="G51" s="134"/>
    </row>
    <row r="52" spans="2:7">
      <c r="B52" s="146" t="s">
        <v>8</v>
      </c>
      <c r="C52" s="136" t="s">
        <v>112</v>
      </c>
      <c r="D52" s="210">
        <v>49.579700000000003</v>
      </c>
      <c r="E52" s="200">
        <v>54.037600000000005</v>
      </c>
    </row>
    <row r="53" spans="2:7" ht="13.5" customHeight="1" thickBot="1">
      <c r="B53" s="148" t="s">
        <v>9</v>
      </c>
      <c r="C53" s="149" t="s">
        <v>41</v>
      </c>
      <c r="D53" s="209">
        <v>49.579700000000003</v>
      </c>
      <c r="E53" s="266">
        <v>54.021500000000003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82351191.469999999</v>
      </c>
      <c r="E58" s="28">
        <f>D58/E21</f>
        <v>1.0015628616858279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5">
      <c r="B60" s="13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  <c r="G62" s="68"/>
    </row>
    <row r="63" spans="2:7">
      <c r="B63" s="13" t="s">
        <v>29</v>
      </c>
      <c r="C63" s="5" t="s">
        <v>48</v>
      </c>
      <c r="D63" s="72">
        <v>0</v>
      </c>
      <c r="E63" s="73">
        <v>0</v>
      </c>
      <c r="G63" s="68"/>
    </row>
    <row r="64" spans="2:7">
      <c r="B64" s="19" t="s">
        <v>31</v>
      </c>
      <c r="C64" s="11" t="s">
        <v>49</v>
      </c>
      <c r="D64" s="307">
        <v>81985967.659999996</v>
      </c>
      <c r="E64" s="75">
        <f>D64/E21</f>
        <v>0.997120975687947</v>
      </c>
    </row>
    <row r="65" spans="2:5">
      <c r="B65" s="19" t="s">
        <v>33</v>
      </c>
      <c r="C65" s="11" t="s">
        <v>115</v>
      </c>
      <c r="D65" s="74">
        <v>0</v>
      </c>
      <c r="E65" s="75">
        <v>0</v>
      </c>
    </row>
    <row r="66" spans="2:5">
      <c r="B66" s="19" t="s">
        <v>50</v>
      </c>
      <c r="C66" s="11" t="s">
        <v>51</v>
      </c>
      <c r="D66" s="74">
        <v>0</v>
      </c>
      <c r="E66" s="75">
        <v>0</v>
      </c>
    </row>
    <row r="67" spans="2:5">
      <c r="B67" s="13" t="s">
        <v>52</v>
      </c>
      <c r="C67" s="5" t="s">
        <v>53</v>
      </c>
      <c r="D67" s="72">
        <v>0</v>
      </c>
      <c r="E67" s="73">
        <v>0</v>
      </c>
    </row>
    <row r="68" spans="2:5">
      <c r="B68" s="13" t="s">
        <v>54</v>
      </c>
      <c r="C68" s="5" t="s">
        <v>55</v>
      </c>
      <c r="D68" s="72">
        <v>0</v>
      </c>
      <c r="E68" s="73">
        <v>0</v>
      </c>
    </row>
    <row r="69" spans="2:5">
      <c r="B69" s="13" t="s">
        <v>56</v>
      </c>
      <c r="C69" s="5" t="s">
        <v>57</v>
      </c>
      <c r="D69" s="293">
        <v>365223.81</v>
      </c>
      <c r="E69" s="73">
        <f>D69/E21</f>
        <v>4.4418859978808886E-3</v>
      </c>
    </row>
    <row r="70" spans="2:5">
      <c r="B70" s="105" t="s">
        <v>58</v>
      </c>
      <c r="C70" s="106" t="s">
        <v>59</v>
      </c>
      <c r="D70" s="107">
        <v>0</v>
      </c>
      <c r="E70" s="108">
        <v>0</v>
      </c>
    </row>
    <row r="71" spans="2:5" ht="13">
      <c r="B71" s="113" t="s">
        <v>23</v>
      </c>
      <c r="C71" s="10" t="s">
        <v>61</v>
      </c>
      <c r="D71" s="114">
        <f>E13</f>
        <v>391.86</v>
      </c>
      <c r="E71" s="62">
        <f>D71/E21</f>
        <v>4.7658378218265814E-6</v>
      </c>
    </row>
    <row r="72" spans="2:5" ht="13">
      <c r="B72" s="109" t="s">
        <v>60</v>
      </c>
      <c r="C72" s="110" t="s">
        <v>63</v>
      </c>
      <c r="D72" s="111">
        <f>E14</f>
        <v>14785.21</v>
      </c>
      <c r="E72" s="112">
        <f>D72/E21</f>
        <v>1.7981910126486139E-4</v>
      </c>
    </row>
    <row r="73" spans="2:5" ht="13">
      <c r="B73" s="20" t="s">
        <v>62</v>
      </c>
      <c r="C73" s="21" t="s">
        <v>65</v>
      </c>
      <c r="D73" s="22">
        <f>E17</f>
        <v>143679.76</v>
      </c>
      <c r="E73" s="23">
        <f>D73/E21</f>
        <v>1.7474466249144235E-3</v>
      </c>
    </row>
    <row r="74" spans="2:5" ht="13">
      <c r="B74" s="113" t="s">
        <v>64</v>
      </c>
      <c r="C74" s="10" t="s">
        <v>66</v>
      </c>
      <c r="D74" s="114">
        <f>D58++D71+D72-D73</f>
        <v>82222688.779999986</v>
      </c>
      <c r="E74" s="62">
        <f>E58+E71+E72-E73</f>
        <v>1.0000000000000002</v>
      </c>
    </row>
    <row r="75" spans="2:5">
      <c r="B75" s="13" t="s">
        <v>4</v>
      </c>
      <c r="C75" s="5" t="s">
        <v>67</v>
      </c>
      <c r="D75" s="72">
        <f>D74</f>
        <v>82222688.779999986</v>
      </c>
      <c r="E75" s="73">
        <f>E74</f>
        <v>1.0000000000000002</v>
      </c>
    </row>
    <row r="76" spans="2:5">
      <c r="B76" s="13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54"/>
  <dimension ref="A1:L81"/>
  <sheetViews>
    <sheetView zoomScale="80" zoomScaleNormal="80" workbookViewId="0">
      <selection activeCell="G1" sqref="G1:M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149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505253.03</v>
      </c>
      <c r="E11" s="269">
        <v>530787.56999999995</v>
      </c>
    </row>
    <row r="12" spans="2:12">
      <c r="B12" s="135" t="s">
        <v>4</v>
      </c>
      <c r="C12" s="136" t="s">
        <v>5</v>
      </c>
      <c r="D12" s="270">
        <v>505253.03</v>
      </c>
      <c r="E12" s="271">
        <v>530787.56999999995</v>
      </c>
    </row>
    <row r="13" spans="2:12">
      <c r="B13" s="135" t="s">
        <v>6</v>
      </c>
      <c r="C13" s="137" t="s">
        <v>7</v>
      </c>
      <c r="D13" s="272">
        <v>0</v>
      </c>
      <c r="E13" s="272">
        <v>0</v>
      </c>
    </row>
    <row r="14" spans="2:12">
      <c r="B14" s="135" t="s">
        <v>8</v>
      </c>
      <c r="C14" s="137" t="s">
        <v>10</v>
      </c>
      <c r="D14" s="272">
        <v>0</v>
      </c>
      <c r="E14" s="272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272">
        <v>0</v>
      </c>
    </row>
    <row r="16" spans="2:12">
      <c r="B16" s="138" t="s">
        <v>104</v>
      </c>
      <c r="C16" s="139" t="s">
        <v>12</v>
      </c>
      <c r="D16" s="274">
        <v>0</v>
      </c>
      <c r="E16" s="274">
        <v>0</v>
      </c>
    </row>
    <row r="17" spans="2:11" ht="13">
      <c r="B17" s="8" t="s">
        <v>13</v>
      </c>
      <c r="C17" s="10" t="s">
        <v>65</v>
      </c>
      <c r="D17" s="276">
        <v>0</v>
      </c>
      <c r="E17" s="276">
        <v>0</v>
      </c>
    </row>
    <row r="18" spans="2:11">
      <c r="B18" s="135" t="s">
        <v>4</v>
      </c>
      <c r="C18" s="136" t="s">
        <v>11</v>
      </c>
      <c r="D18" s="274">
        <v>0</v>
      </c>
      <c r="E18" s="274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272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8">
        <v>0</v>
      </c>
    </row>
    <row r="21" spans="2:11" ht="13.5" thickBot="1">
      <c r="B21" s="373" t="s">
        <v>107</v>
      </c>
      <c r="C21" s="374"/>
      <c r="D21" s="280">
        <v>505253.03</v>
      </c>
      <c r="E21" s="281">
        <v>530787.56999999995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H25" s="170"/>
    </row>
    <row r="26" spans="2:11" ht="13">
      <c r="B26" s="88" t="s">
        <v>15</v>
      </c>
      <c r="C26" s="89" t="s">
        <v>16</v>
      </c>
      <c r="D26" s="297">
        <v>578329.43000000005</v>
      </c>
      <c r="E26" s="298">
        <v>505253.03</v>
      </c>
      <c r="G26" s="69"/>
      <c r="H26" s="170"/>
    </row>
    <row r="27" spans="2:11" ht="13">
      <c r="B27" s="8" t="s">
        <v>17</v>
      </c>
      <c r="C27" s="9" t="s">
        <v>108</v>
      </c>
      <c r="D27" s="299">
        <v>-8884.5499999999993</v>
      </c>
      <c r="E27" s="329">
        <v>-4984.25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0.02</v>
      </c>
      <c r="E28" s="33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0</v>
      </c>
      <c r="E29" s="33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0.02</v>
      </c>
      <c r="E31" s="33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8884.57</v>
      </c>
      <c r="E32" s="330">
        <v>4984.25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301">
        <v>0</v>
      </c>
      <c r="E33" s="33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2265.64</v>
      </c>
      <c r="E34" s="33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1876.22</v>
      </c>
      <c r="E35" s="331">
        <v>761.56000000000006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4742.71</v>
      </c>
      <c r="E37" s="331">
        <v>4222.66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0</v>
      </c>
      <c r="E39" s="332">
        <v>0.03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77318.81</v>
      </c>
      <c r="E40" s="305">
        <v>30518.79</v>
      </c>
      <c r="G40" s="69"/>
      <c r="H40" s="170"/>
    </row>
    <row r="41" spans="2:10" ht="13.5" thickBot="1">
      <c r="B41" s="92" t="s">
        <v>37</v>
      </c>
      <c r="C41" s="93" t="s">
        <v>38</v>
      </c>
      <c r="D41" s="306">
        <v>646763.68999999994</v>
      </c>
      <c r="E41" s="250">
        <v>530787.56999999995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45181.987000000001</v>
      </c>
      <c r="E47" s="125">
        <v>32936.964</v>
      </c>
      <c r="G47" s="68"/>
    </row>
    <row r="48" spans="2:10">
      <c r="B48" s="147" t="s">
        <v>6</v>
      </c>
      <c r="C48" s="145" t="s">
        <v>41</v>
      </c>
      <c r="D48" s="210">
        <v>44542.953999999998</v>
      </c>
      <c r="E48" s="345">
        <v>32623.698</v>
      </c>
      <c r="G48" s="6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146" t="s">
        <v>4</v>
      </c>
      <c r="C50" s="136" t="s">
        <v>40</v>
      </c>
      <c r="D50" s="210">
        <v>12.8</v>
      </c>
      <c r="E50" s="205">
        <v>15.34</v>
      </c>
      <c r="G50" s="134"/>
    </row>
    <row r="51" spans="2:7">
      <c r="B51" s="146" t="s">
        <v>6</v>
      </c>
      <c r="C51" s="136" t="s">
        <v>111</v>
      </c>
      <c r="D51" s="210">
        <v>12.76</v>
      </c>
      <c r="E51" s="205">
        <v>14.98</v>
      </c>
      <c r="G51" s="134"/>
    </row>
    <row r="52" spans="2:7">
      <c r="B52" s="146" t="s">
        <v>8</v>
      </c>
      <c r="C52" s="136" t="s">
        <v>112</v>
      </c>
      <c r="D52" s="210">
        <v>14.6</v>
      </c>
      <c r="E52" s="205">
        <v>16.39</v>
      </c>
    </row>
    <row r="53" spans="2:7" ht="12.75" customHeight="1" thickBot="1">
      <c r="B53" s="148" t="s">
        <v>9</v>
      </c>
      <c r="C53" s="149" t="s">
        <v>41</v>
      </c>
      <c r="D53" s="209">
        <v>14.52</v>
      </c>
      <c r="E53" s="334">
        <v>16.27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530787.56999999995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530787.56999999995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530787.56999999995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530787.56999999995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56"/>
  <dimension ref="A1:L81"/>
  <sheetViews>
    <sheetView zoomScale="80" zoomScaleNormal="80" workbookViewId="0">
      <selection activeCell="C25" sqref="C25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1127316.74</v>
      </c>
      <c r="E11" s="269">
        <v>1321984.53</v>
      </c>
    </row>
    <row r="12" spans="2:12">
      <c r="B12" s="135" t="s">
        <v>4</v>
      </c>
      <c r="C12" s="177" t="s">
        <v>5</v>
      </c>
      <c r="D12" s="270">
        <v>1127316.74</v>
      </c>
      <c r="E12" s="271">
        <v>1321984.53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1127316.74</v>
      </c>
      <c r="E21" s="281">
        <v>1321984.53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97">
        <v>1467619.25</v>
      </c>
      <c r="E26" s="298">
        <v>1127316.74</v>
      </c>
      <c r="G26" s="69"/>
    </row>
    <row r="27" spans="2:11" ht="13">
      <c r="B27" s="8" t="s">
        <v>17</v>
      </c>
      <c r="C27" s="9" t="s">
        <v>108</v>
      </c>
      <c r="D27" s="299">
        <v>-666201.1</v>
      </c>
      <c r="E27" s="329">
        <v>-11449.810000000001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99">
        <v>0.03</v>
      </c>
      <c r="E28" s="33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301">
        <v>0</v>
      </c>
      <c r="E29" s="33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301">
        <v>0</v>
      </c>
      <c r="E30" s="33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301">
        <v>0.03</v>
      </c>
      <c r="E31" s="33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99">
        <v>666201.13</v>
      </c>
      <c r="E32" s="330">
        <v>11449.810000000001</v>
      </c>
      <c r="F32" s="68"/>
      <c r="G32" s="69"/>
      <c r="H32" s="175"/>
      <c r="I32" s="68"/>
      <c r="J32" s="69"/>
    </row>
    <row r="33" spans="2:10" ht="13">
      <c r="B33" s="143" t="s">
        <v>4</v>
      </c>
      <c r="C33" s="177" t="s">
        <v>25</v>
      </c>
      <c r="D33" s="346">
        <v>647892.34</v>
      </c>
      <c r="E33" s="33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301">
        <v>4100.78</v>
      </c>
      <c r="E34" s="33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301">
        <v>2257</v>
      </c>
      <c r="E35" s="331">
        <v>1810.9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301">
        <v>0</v>
      </c>
      <c r="E36" s="33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301">
        <v>11951.01</v>
      </c>
      <c r="E37" s="331">
        <v>9638.9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301">
        <v>0</v>
      </c>
      <c r="E38" s="33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303">
        <v>0</v>
      </c>
      <c r="E39" s="33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04">
        <v>319158.08</v>
      </c>
      <c r="E40" s="305">
        <v>206117.6</v>
      </c>
      <c r="G40" s="69"/>
      <c r="H40" s="170"/>
    </row>
    <row r="41" spans="2:10" ht="13.5" thickBot="1">
      <c r="B41" s="92" t="s">
        <v>37</v>
      </c>
      <c r="C41" s="93" t="s">
        <v>38</v>
      </c>
      <c r="D41" s="306">
        <v>1120576.23</v>
      </c>
      <c r="E41" s="250">
        <v>1321984.53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44072.65</v>
      </c>
      <c r="E47" s="125">
        <v>24448.421999999999</v>
      </c>
      <c r="G47" s="68"/>
    </row>
    <row r="48" spans="2:10">
      <c r="B48" s="147" t="s">
        <v>6</v>
      </c>
      <c r="C48" s="145" t="s">
        <v>41</v>
      </c>
      <c r="D48" s="210">
        <v>26853.012999999999</v>
      </c>
      <c r="E48" s="345">
        <v>24221.043000000001</v>
      </c>
      <c r="G48" s="68"/>
      <c r="H48" s="134"/>
    </row>
    <row r="49" spans="2:7" ht="13">
      <c r="B49" s="113" t="s">
        <v>23</v>
      </c>
      <c r="C49" s="116" t="s">
        <v>110</v>
      </c>
      <c r="D49" s="211"/>
      <c r="E49" s="347"/>
    </row>
    <row r="50" spans="2:7">
      <c r="B50" s="146" t="s">
        <v>4</v>
      </c>
      <c r="C50" s="136" t="s">
        <v>40</v>
      </c>
      <c r="D50" s="210">
        <v>33.299999999999997</v>
      </c>
      <c r="E50" s="347">
        <v>46.11</v>
      </c>
      <c r="G50" s="134"/>
    </row>
    <row r="51" spans="2:7">
      <c r="B51" s="146" t="s">
        <v>6</v>
      </c>
      <c r="C51" s="136" t="s">
        <v>111</v>
      </c>
      <c r="D51" s="210">
        <v>32.58</v>
      </c>
      <c r="E51" s="347">
        <v>44.480000000000004</v>
      </c>
      <c r="G51" s="134"/>
    </row>
    <row r="52" spans="2:7">
      <c r="B52" s="146" t="s">
        <v>8</v>
      </c>
      <c r="C52" s="136" t="s">
        <v>112</v>
      </c>
      <c r="D52" s="210">
        <v>41.73</v>
      </c>
      <c r="E52" s="347">
        <v>54.870000000000005</v>
      </c>
    </row>
    <row r="53" spans="2:7" ht="13.5" customHeight="1" thickBot="1">
      <c r="B53" s="148" t="s">
        <v>9</v>
      </c>
      <c r="C53" s="149" t="s">
        <v>41</v>
      </c>
      <c r="D53" s="209">
        <v>41.73</v>
      </c>
      <c r="E53" s="334">
        <v>54.58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1321984.53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1321984.53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1321984.53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1321984.53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60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160906.73000000001</v>
      </c>
      <c r="E11" s="269">
        <v>230999.14</v>
      </c>
    </row>
    <row r="12" spans="2:12">
      <c r="B12" s="135" t="s">
        <v>4</v>
      </c>
      <c r="C12" s="136" t="s">
        <v>5</v>
      </c>
      <c r="D12" s="270">
        <v>160906.73000000001</v>
      </c>
      <c r="E12" s="271">
        <v>230999.14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160906.73000000001</v>
      </c>
      <c r="E21" s="281">
        <v>230999.14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94097.22</v>
      </c>
      <c r="E26" s="283">
        <v>160906.73000000001</v>
      </c>
      <c r="G26" s="69"/>
      <c r="H26" s="170"/>
    </row>
    <row r="27" spans="2:11" ht="13">
      <c r="B27" s="8" t="s">
        <v>17</v>
      </c>
      <c r="C27" s="9" t="s">
        <v>108</v>
      </c>
      <c r="D27" s="284">
        <v>23304.2</v>
      </c>
      <c r="E27" s="219">
        <v>47621.8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27589.32</v>
      </c>
      <c r="E28" s="220">
        <v>50977.880000000005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8131.1500000000005</v>
      </c>
      <c r="E29" s="221">
        <v>8441.130000000001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19458.169999999998</v>
      </c>
      <c r="E31" s="221">
        <v>42536.75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4285.12</v>
      </c>
      <c r="E32" s="220">
        <v>3356.08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570.4</v>
      </c>
      <c r="E33" s="221">
        <v>1505.89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535.54999999999995</v>
      </c>
      <c r="E35" s="221">
        <v>581.09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732.46</v>
      </c>
      <c r="E37" s="221">
        <v>1269.1000000000001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2446.71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24238.560000000001</v>
      </c>
      <c r="E40" s="288">
        <v>22470.61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141639.98000000001</v>
      </c>
      <c r="E41" s="281">
        <v>230999.14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158.62379999999999</v>
      </c>
      <c r="E47" s="125">
        <v>191.3802</v>
      </c>
      <c r="G47" s="68"/>
    </row>
    <row r="48" spans="2:10">
      <c r="B48" s="147" t="s">
        <v>6</v>
      </c>
      <c r="C48" s="145" t="s">
        <v>41</v>
      </c>
      <c r="D48" s="210">
        <v>191.7578</v>
      </c>
      <c r="E48" s="345">
        <v>244.49010000000001</v>
      </c>
      <c r="G48" s="6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146" t="s">
        <v>4</v>
      </c>
      <c r="C50" s="136" t="s">
        <v>40</v>
      </c>
      <c r="D50" s="210">
        <v>593.21</v>
      </c>
      <c r="E50" s="205">
        <v>840.77</v>
      </c>
      <c r="G50" s="134"/>
    </row>
    <row r="51" spans="2:7">
      <c r="B51" s="146" t="s">
        <v>6</v>
      </c>
      <c r="C51" s="136" t="s">
        <v>111</v>
      </c>
      <c r="D51" s="210">
        <v>593.21</v>
      </c>
      <c r="E51" s="205">
        <v>808.4</v>
      </c>
      <c r="G51" s="134"/>
    </row>
    <row r="52" spans="2:7">
      <c r="B52" s="146" t="s">
        <v>8</v>
      </c>
      <c r="C52" s="136" t="s">
        <v>112</v>
      </c>
      <c r="D52" s="210">
        <v>739.91</v>
      </c>
      <c r="E52" s="205">
        <v>944.82</v>
      </c>
    </row>
    <row r="53" spans="2:7" ht="13.5" customHeight="1" thickBot="1">
      <c r="B53" s="148" t="s">
        <v>9</v>
      </c>
      <c r="C53" s="149" t="s">
        <v>41</v>
      </c>
      <c r="D53" s="209">
        <v>738.64</v>
      </c>
      <c r="E53" s="334">
        <v>944.82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20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230999.14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230999.14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230999.14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230999.14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&amp;C&amp;"Calibri"&amp;10&amp;K000000Confidential&amp;1#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61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1" max="11" width="14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216196.07</v>
      </c>
      <c r="E11" s="269">
        <v>245881.47</v>
      </c>
    </row>
    <row r="12" spans="2:12">
      <c r="B12" s="99" t="s">
        <v>4</v>
      </c>
      <c r="C12" s="5" t="s">
        <v>5</v>
      </c>
      <c r="D12" s="270">
        <v>216196.07</v>
      </c>
      <c r="E12" s="336">
        <v>245881.47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216196.07</v>
      </c>
      <c r="E21" s="281">
        <v>245881.47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177747.22</v>
      </c>
      <c r="E26" s="283">
        <v>216196.07</v>
      </c>
      <c r="G26" s="69"/>
    </row>
    <row r="27" spans="2:11" ht="13">
      <c r="B27" s="8" t="s">
        <v>17</v>
      </c>
      <c r="C27" s="9" t="s">
        <v>108</v>
      </c>
      <c r="D27" s="284">
        <v>-20959.300000000003</v>
      </c>
      <c r="E27" s="219">
        <v>-9181.2000000000007</v>
      </c>
      <c r="F27" s="68"/>
      <c r="G27" s="176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4952.17</v>
      </c>
      <c r="E28" s="220">
        <v>4132.3999999999996</v>
      </c>
      <c r="F28" s="68"/>
      <c r="G28" s="175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4952.16</v>
      </c>
      <c r="E29" s="221">
        <v>4132.3999999999996</v>
      </c>
      <c r="F29" s="68"/>
      <c r="G29" s="175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175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0.01</v>
      </c>
      <c r="E31" s="221">
        <v>0</v>
      </c>
      <c r="F31" s="68"/>
      <c r="G31" s="175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25911.47</v>
      </c>
      <c r="E32" s="220">
        <v>13313.6</v>
      </c>
      <c r="F32" s="68"/>
      <c r="G32" s="176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22519.38</v>
      </c>
      <c r="E33" s="221">
        <v>11787.34</v>
      </c>
      <c r="F33" s="68"/>
      <c r="G33" s="175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0</v>
      </c>
      <c r="E34" s="221">
        <v>0</v>
      </c>
      <c r="F34" s="68"/>
      <c r="G34" s="175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364.52</v>
      </c>
      <c r="E35" s="221">
        <v>290.04000000000002</v>
      </c>
      <c r="F35" s="68"/>
      <c r="G35" s="175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175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1129.49</v>
      </c>
      <c r="E37" s="221">
        <v>1236.05</v>
      </c>
      <c r="F37" s="68"/>
      <c r="G37" s="175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175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1898.08</v>
      </c>
      <c r="E39" s="222">
        <v>0.17</v>
      </c>
      <c r="F39" s="68"/>
      <c r="G39" s="175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37105.360000000001</v>
      </c>
      <c r="E40" s="288">
        <v>38866.6</v>
      </c>
      <c r="G40" s="69"/>
    </row>
    <row r="41" spans="2:10" ht="13.5" thickBot="1">
      <c r="B41" s="92" t="s">
        <v>37</v>
      </c>
      <c r="C41" s="93" t="s">
        <v>38</v>
      </c>
      <c r="D41" s="289">
        <v>193893.27999999997</v>
      </c>
      <c r="E41" s="281">
        <v>245881.47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580.56970000000001</v>
      </c>
      <c r="E47" s="125">
        <v>518.65480000000002</v>
      </c>
      <c r="G47" s="68"/>
      <c r="H47" s="128"/>
    </row>
    <row r="48" spans="2:10">
      <c r="B48" s="115" t="s">
        <v>6</v>
      </c>
      <c r="C48" s="11" t="s">
        <v>41</v>
      </c>
      <c r="D48" s="210">
        <v>522.45439999999996</v>
      </c>
      <c r="E48" s="345">
        <v>498.81619999999998</v>
      </c>
      <c r="G48" s="12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95" t="s">
        <v>4</v>
      </c>
      <c r="C50" s="5" t="s">
        <v>40</v>
      </c>
      <c r="D50" s="210">
        <v>306.16000000000003</v>
      </c>
      <c r="E50" s="205">
        <v>416.84</v>
      </c>
      <c r="G50" s="134"/>
    </row>
    <row r="51" spans="2:7">
      <c r="B51" s="95" t="s">
        <v>6</v>
      </c>
      <c r="C51" s="5" t="s">
        <v>111</v>
      </c>
      <c r="D51" s="210">
        <v>306.16000000000003</v>
      </c>
      <c r="E51" s="205">
        <v>406.74</v>
      </c>
      <c r="G51" s="134"/>
    </row>
    <row r="52" spans="2:7">
      <c r="B52" s="95" t="s">
        <v>8</v>
      </c>
      <c r="C52" s="5" t="s">
        <v>112</v>
      </c>
      <c r="D52" s="210">
        <v>371.12</v>
      </c>
      <c r="E52" s="205">
        <v>492.93</v>
      </c>
    </row>
    <row r="53" spans="2:7" ht="12.75" customHeight="1" thickBot="1">
      <c r="B53" s="96" t="s">
        <v>9</v>
      </c>
      <c r="C53" s="15" t="s">
        <v>41</v>
      </c>
      <c r="D53" s="209">
        <v>371.12</v>
      </c>
      <c r="E53" s="334">
        <v>492.93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245881.47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245881.47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245881.47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245881.47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Arkusz62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677828.87</v>
      </c>
      <c r="E11" s="269">
        <v>733550.96</v>
      </c>
    </row>
    <row r="12" spans="2:12">
      <c r="B12" s="135" t="s">
        <v>4</v>
      </c>
      <c r="C12" s="136" t="s">
        <v>5</v>
      </c>
      <c r="D12" s="270">
        <v>677828.87</v>
      </c>
      <c r="E12" s="271">
        <v>733550.96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677828.87</v>
      </c>
      <c r="E21" s="281">
        <v>733550.96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558736.05000000005</v>
      </c>
      <c r="E26" s="349">
        <v>677828.87</v>
      </c>
      <c r="G26" s="69"/>
    </row>
    <row r="27" spans="2:11" ht="13">
      <c r="B27" s="8" t="s">
        <v>17</v>
      </c>
      <c r="C27" s="9" t="s">
        <v>108</v>
      </c>
      <c r="D27" s="284">
        <v>6828.130000000001</v>
      </c>
      <c r="E27" s="219">
        <v>-2774.4900000000002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12706.95</v>
      </c>
      <c r="E28" s="220">
        <v>4799.99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4800.07</v>
      </c>
      <c r="E29" s="221">
        <v>4799.91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7906.88</v>
      </c>
      <c r="E31" s="221">
        <v>0.08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5878.82</v>
      </c>
      <c r="E32" s="220">
        <v>7574.4800000000005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195.48000000000002</v>
      </c>
      <c r="E35" s="221">
        <v>176.93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5683.34</v>
      </c>
      <c r="E37" s="221">
        <v>7397.55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92334.81</v>
      </c>
      <c r="E40" s="288">
        <v>58496.58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657898.99</v>
      </c>
      <c r="E41" s="351">
        <v>733550.96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870.87509999999997</v>
      </c>
      <c r="E47" s="125">
        <v>833.81989999999996</v>
      </c>
      <c r="G47" s="68"/>
    </row>
    <row r="48" spans="2:10">
      <c r="B48" s="147" t="s">
        <v>6</v>
      </c>
      <c r="C48" s="145" t="s">
        <v>41</v>
      </c>
      <c r="D48" s="210">
        <v>880.01469999999995</v>
      </c>
      <c r="E48" s="345">
        <v>830.53219999999999</v>
      </c>
      <c r="G48" s="6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146" t="s">
        <v>4</v>
      </c>
      <c r="C50" s="136" t="s">
        <v>40</v>
      </c>
      <c r="D50" s="210">
        <v>641.58000000000004</v>
      </c>
      <c r="E50" s="205">
        <v>812.92</v>
      </c>
      <c r="G50" s="134"/>
    </row>
    <row r="51" spans="2:7">
      <c r="B51" s="146" t="s">
        <v>6</v>
      </c>
      <c r="C51" s="136" t="s">
        <v>111</v>
      </c>
      <c r="D51" s="210">
        <v>641.58000000000004</v>
      </c>
      <c r="E51" s="205">
        <v>795.07</v>
      </c>
      <c r="G51" s="134"/>
    </row>
    <row r="52" spans="2:7">
      <c r="B52" s="146" t="s">
        <v>8</v>
      </c>
      <c r="C52" s="136" t="s">
        <v>112</v>
      </c>
      <c r="D52" s="210">
        <v>747.6</v>
      </c>
      <c r="E52" s="205">
        <v>883.23</v>
      </c>
    </row>
    <row r="53" spans="2:7" ht="13.5" customHeight="1" thickBot="1">
      <c r="B53" s="148" t="s">
        <v>9</v>
      </c>
      <c r="C53" s="149" t="s">
        <v>41</v>
      </c>
      <c r="D53" s="209">
        <v>747.6</v>
      </c>
      <c r="E53" s="334">
        <v>883.23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733550.96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733550.96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733550.96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733550.96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Arkusz63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17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39226.19</v>
      </c>
      <c r="E11" s="269">
        <v>44021.22</v>
      </c>
    </row>
    <row r="12" spans="2:12">
      <c r="B12" s="135" t="s">
        <v>4</v>
      </c>
      <c r="C12" s="136" t="s">
        <v>5</v>
      </c>
      <c r="D12" s="270">
        <v>39226.19</v>
      </c>
      <c r="E12" s="271">
        <v>44021.22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39226.19</v>
      </c>
      <c r="E21" s="281">
        <v>44021.22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33070.28</v>
      </c>
      <c r="E26" s="283">
        <v>39226.19</v>
      </c>
      <c r="G26" s="69"/>
    </row>
    <row r="27" spans="2:11" ht="13">
      <c r="B27" s="8" t="s">
        <v>17</v>
      </c>
      <c r="C27" s="9" t="s">
        <v>108</v>
      </c>
      <c r="D27" s="284">
        <v>-2505.59</v>
      </c>
      <c r="E27" s="219">
        <v>262.16000000000003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515.5</v>
      </c>
      <c r="E28" s="220">
        <v>515.39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515.41999999999996</v>
      </c>
      <c r="E29" s="221">
        <v>515.39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0.08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3021.09</v>
      </c>
      <c r="E32" s="220">
        <v>253.23000000000002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2812.54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50.78</v>
      </c>
      <c r="E35" s="221">
        <v>33.730000000000004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157.77000000000001</v>
      </c>
      <c r="E37" s="221">
        <v>219.48000000000002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0.02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5631.31</v>
      </c>
      <c r="E40" s="288">
        <v>4532.87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36196</v>
      </c>
      <c r="E41" s="281">
        <v>44021.22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171.33969999999999</v>
      </c>
      <c r="E47" s="125">
        <v>161.35159999999999</v>
      </c>
      <c r="G47" s="68"/>
    </row>
    <row r="48" spans="2:10">
      <c r="B48" s="147" t="s">
        <v>6</v>
      </c>
      <c r="C48" s="145" t="s">
        <v>41</v>
      </c>
      <c r="D48" s="210">
        <v>160.11680000000001</v>
      </c>
      <c r="E48" s="345">
        <v>162.374</v>
      </c>
      <c r="G48" s="152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146" t="s">
        <v>4</v>
      </c>
      <c r="C50" s="136" t="s">
        <v>40</v>
      </c>
      <c r="D50" s="210">
        <v>193.01</v>
      </c>
      <c r="E50" s="205">
        <v>243.11</v>
      </c>
      <c r="G50" s="134"/>
    </row>
    <row r="51" spans="2:7">
      <c r="B51" s="146" t="s">
        <v>6</v>
      </c>
      <c r="C51" s="136" t="s">
        <v>111</v>
      </c>
      <c r="D51" s="210">
        <v>193.01</v>
      </c>
      <c r="E51" s="205">
        <v>236.9</v>
      </c>
      <c r="G51" s="134"/>
    </row>
    <row r="52" spans="2:7">
      <c r="B52" s="146" t="s">
        <v>8</v>
      </c>
      <c r="C52" s="136" t="s">
        <v>112</v>
      </c>
      <c r="D52" s="210">
        <v>226.06</v>
      </c>
      <c r="E52" s="205">
        <v>273.05</v>
      </c>
    </row>
    <row r="53" spans="2:7" ht="14.25" customHeight="1" thickBot="1">
      <c r="B53" s="148" t="s">
        <v>9</v>
      </c>
      <c r="C53" s="149" t="s">
        <v>41</v>
      </c>
      <c r="D53" s="209">
        <v>226.06</v>
      </c>
      <c r="E53" s="334">
        <v>271.11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44021.22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44021.22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44021.22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44021.22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Arkusz64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3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202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38297.700000000004</v>
      </c>
      <c r="E11" s="269">
        <v>40434.44</v>
      </c>
    </row>
    <row r="12" spans="2:12">
      <c r="B12" s="135" t="s">
        <v>4</v>
      </c>
      <c r="C12" s="136" t="s">
        <v>5</v>
      </c>
      <c r="D12" s="270">
        <v>38297.700000000004</v>
      </c>
      <c r="E12" s="271">
        <v>40434.44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38297.700000000004</v>
      </c>
      <c r="E21" s="281">
        <v>40434.44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H25" s="170"/>
    </row>
    <row r="26" spans="2:11" ht="13">
      <c r="B26" s="88" t="s">
        <v>15</v>
      </c>
      <c r="C26" s="89" t="s">
        <v>16</v>
      </c>
      <c r="D26" s="282">
        <v>41471.33</v>
      </c>
      <c r="E26" s="283">
        <v>38297.699999999997</v>
      </c>
      <c r="G26" s="69"/>
      <c r="H26" s="170"/>
    </row>
    <row r="27" spans="2:11" ht="13">
      <c r="B27" s="8" t="s">
        <v>17</v>
      </c>
      <c r="C27" s="9" t="s">
        <v>108</v>
      </c>
      <c r="D27" s="284">
        <v>-3706.5500000000011</v>
      </c>
      <c r="E27" s="219">
        <v>336.85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833.53</v>
      </c>
      <c r="E28" s="220">
        <v>617.52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833.53</v>
      </c>
      <c r="E29" s="221">
        <v>617.52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4540.0800000000008</v>
      </c>
      <c r="E32" s="220">
        <v>280.67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4008.1800000000003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106.79</v>
      </c>
      <c r="E35" s="221">
        <v>72.11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182.84</v>
      </c>
      <c r="E37" s="221">
        <v>208.56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242.27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1644.8799999999999</v>
      </c>
      <c r="E40" s="288">
        <v>1799.89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39409.659999999996</v>
      </c>
      <c r="E41" s="281">
        <v>40434.44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  <c r="H43" s="170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28">
        <v>507.79149999999998</v>
      </c>
      <c r="E47" s="125">
        <v>445.58109999999999</v>
      </c>
      <c r="G47" s="68"/>
      <c r="H47" s="128"/>
    </row>
    <row r="48" spans="2:10">
      <c r="B48" s="147" t="s">
        <v>6</v>
      </c>
      <c r="C48" s="145" t="s">
        <v>41</v>
      </c>
      <c r="D48" s="228">
        <v>464.73649999999998</v>
      </c>
      <c r="E48" s="338">
        <v>449.47129999999999</v>
      </c>
      <c r="G48" s="128"/>
    </row>
    <row r="49" spans="2:7" ht="13">
      <c r="B49" s="113" t="s">
        <v>23</v>
      </c>
      <c r="C49" s="116" t="s">
        <v>110</v>
      </c>
      <c r="D49" s="228"/>
      <c r="E49" s="312"/>
    </row>
    <row r="50" spans="2:7">
      <c r="B50" s="146" t="s">
        <v>4</v>
      </c>
      <c r="C50" s="136" t="s">
        <v>40</v>
      </c>
      <c r="D50" s="228">
        <v>81.67</v>
      </c>
      <c r="E50" s="312">
        <v>85.95</v>
      </c>
      <c r="G50" s="134"/>
    </row>
    <row r="51" spans="2:7">
      <c r="B51" s="146" t="s">
        <v>6</v>
      </c>
      <c r="C51" s="136" t="s">
        <v>111</v>
      </c>
      <c r="D51" s="228">
        <v>79.459999999999994</v>
      </c>
      <c r="E51" s="312">
        <v>82.03</v>
      </c>
      <c r="G51" s="134"/>
    </row>
    <row r="52" spans="2:7">
      <c r="B52" s="146" t="s">
        <v>8</v>
      </c>
      <c r="C52" s="136" t="s">
        <v>112</v>
      </c>
      <c r="D52" s="228">
        <v>88.35</v>
      </c>
      <c r="E52" s="312">
        <v>91.69</v>
      </c>
    </row>
    <row r="53" spans="2:7" ht="13.5" customHeight="1" thickBot="1">
      <c r="B53" s="148" t="s">
        <v>9</v>
      </c>
      <c r="C53" s="149" t="s">
        <v>41</v>
      </c>
      <c r="D53" s="209">
        <v>84.8</v>
      </c>
      <c r="E53" s="334">
        <v>89.96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40434.44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40434.44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40434.44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40434.44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Arkusz65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7265625" customWidth="1"/>
    <col min="9" max="9" width="13.26953125" customWidth="1"/>
    <col min="10" max="10" width="13.54296875" customWidth="1"/>
    <col min="11" max="11" width="13.17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146971.82</v>
      </c>
      <c r="E11" s="269">
        <v>102705.48</v>
      </c>
    </row>
    <row r="12" spans="2:12">
      <c r="B12" s="99" t="s">
        <v>4</v>
      </c>
      <c r="C12" s="5" t="s">
        <v>5</v>
      </c>
      <c r="D12" s="270">
        <v>146971.82</v>
      </c>
      <c r="E12" s="271">
        <v>102705.48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146971.82</v>
      </c>
      <c r="E21" s="281">
        <v>102705.48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155108.75</v>
      </c>
      <c r="E26" s="283">
        <v>146971.82</v>
      </c>
      <c r="G26" s="69"/>
      <c r="H26" s="170"/>
    </row>
    <row r="27" spans="2:11" ht="13">
      <c r="B27" s="8" t="s">
        <v>17</v>
      </c>
      <c r="C27" s="9" t="s">
        <v>108</v>
      </c>
      <c r="D27" s="284">
        <v>-16403.580000000002</v>
      </c>
      <c r="E27" s="219">
        <v>-55523.99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4835.33</v>
      </c>
      <c r="E28" s="220">
        <v>9604.58</v>
      </c>
      <c r="F28" s="68"/>
      <c r="G28" s="68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4835.33</v>
      </c>
      <c r="E29" s="221">
        <v>4449.24</v>
      </c>
      <c r="F29" s="68"/>
      <c r="G29" s="68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0</v>
      </c>
      <c r="E31" s="221">
        <v>5155.34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21238.91</v>
      </c>
      <c r="E32" s="220">
        <v>65128.57</v>
      </c>
      <c r="F32" s="68"/>
      <c r="G32" s="69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19827.400000000001</v>
      </c>
      <c r="E33" s="221">
        <v>63886.720000000001</v>
      </c>
      <c r="F33" s="68"/>
      <c r="G33" s="68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504.01</v>
      </c>
      <c r="E35" s="221">
        <v>406.7</v>
      </c>
      <c r="F35" s="68"/>
      <c r="G35" s="68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907.47</v>
      </c>
      <c r="E37" s="221">
        <v>835.12</v>
      </c>
      <c r="F37" s="68"/>
      <c r="G37" s="68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0.03</v>
      </c>
      <c r="E39" s="222">
        <v>0.03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5922.58</v>
      </c>
      <c r="E40" s="288">
        <v>11257.65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144627.74999999997</v>
      </c>
      <c r="E41" s="281">
        <v>102705.48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921.67539999999997</v>
      </c>
      <c r="E47" s="125">
        <v>795.99120000000005</v>
      </c>
      <c r="G47" s="68"/>
      <c r="H47" s="128"/>
    </row>
    <row r="48" spans="2:10">
      <c r="B48" s="115" t="s">
        <v>6</v>
      </c>
      <c r="C48" s="11" t="s">
        <v>41</v>
      </c>
      <c r="D48" s="210">
        <v>827.76869999999997</v>
      </c>
      <c r="E48" s="345">
        <v>502.47300000000001</v>
      </c>
      <c r="G48" s="152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95" t="s">
        <v>4</v>
      </c>
      <c r="C50" s="5" t="s">
        <v>40</v>
      </c>
      <c r="D50" s="210">
        <v>168.29</v>
      </c>
      <c r="E50" s="205">
        <v>184.64</v>
      </c>
      <c r="G50" s="134"/>
    </row>
    <row r="51" spans="2:7">
      <c r="B51" s="95" t="s">
        <v>6</v>
      </c>
      <c r="C51" s="5" t="s">
        <v>111</v>
      </c>
      <c r="D51" s="210">
        <v>166.16</v>
      </c>
      <c r="E51" s="205">
        <v>175.47</v>
      </c>
      <c r="G51" s="134"/>
    </row>
    <row r="52" spans="2:7">
      <c r="B52" s="95" t="s">
        <v>8</v>
      </c>
      <c r="C52" s="5" t="s">
        <v>112</v>
      </c>
      <c r="D52" s="210">
        <v>189.17</v>
      </c>
      <c r="E52" s="205">
        <v>214.07</v>
      </c>
    </row>
    <row r="53" spans="2:7" ht="12.75" customHeight="1" thickBot="1">
      <c r="B53" s="96" t="s">
        <v>9</v>
      </c>
      <c r="C53" s="15" t="s">
        <v>41</v>
      </c>
      <c r="D53" s="209">
        <v>174.72</v>
      </c>
      <c r="E53" s="334">
        <v>204.4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102705.48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102705.48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102705.48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102705.48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Arkusz66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80450.799999999988</v>
      </c>
      <c r="E11" s="269">
        <v>83749.34</v>
      </c>
    </row>
    <row r="12" spans="2:12">
      <c r="B12" s="99" t="s">
        <v>4</v>
      </c>
      <c r="C12" s="5" t="s">
        <v>5</v>
      </c>
      <c r="D12" s="270">
        <v>80450.799999999988</v>
      </c>
      <c r="E12" s="271">
        <v>83749.34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80450.799999999988</v>
      </c>
      <c r="E21" s="281">
        <v>83749.34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71019.87</v>
      </c>
      <c r="E26" s="283">
        <v>80450.8</v>
      </c>
      <c r="G26" s="69"/>
    </row>
    <row r="27" spans="2:11" ht="13">
      <c r="B27" s="8" t="s">
        <v>17</v>
      </c>
      <c r="C27" s="9" t="s">
        <v>108</v>
      </c>
      <c r="D27" s="284">
        <v>43.900000000000091</v>
      </c>
      <c r="E27" s="219">
        <v>631.4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1112.8</v>
      </c>
      <c r="E28" s="220">
        <v>1108.7</v>
      </c>
      <c r="F28" s="68"/>
      <c r="G28" s="68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1112.8</v>
      </c>
      <c r="E29" s="221">
        <v>1108.6600000000001</v>
      </c>
      <c r="F29" s="68"/>
      <c r="G29" s="68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0</v>
      </c>
      <c r="E31" s="221">
        <v>0.04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1068.8999999999999</v>
      </c>
      <c r="E32" s="220">
        <v>477.3</v>
      </c>
      <c r="F32" s="68"/>
      <c r="G32" s="69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640.93000000000006</v>
      </c>
      <c r="E33" s="221">
        <v>0</v>
      </c>
      <c r="F33" s="68"/>
      <c r="G33" s="68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180.05</v>
      </c>
      <c r="E35" s="221">
        <v>157.74</v>
      </c>
      <c r="F35" s="68"/>
      <c r="G35" s="68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247.87</v>
      </c>
      <c r="E37" s="221">
        <v>319.56</v>
      </c>
      <c r="F37" s="68"/>
      <c r="G37" s="68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0.05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3791.68</v>
      </c>
      <c r="E40" s="288">
        <v>2667.14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74855.449999999983</v>
      </c>
      <c r="E41" s="281">
        <v>83749.34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519.41690000000006</v>
      </c>
      <c r="E47" s="125">
        <v>538.45659999999998</v>
      </c>
      <c r="G47" s="68"/>
    </row>
    <row r="48" spans="2:10">
      <c r="B48" s="115" t="s">
        <v>6</v>
      </c>
      <c r="C48" s="11" t="s">
        <v>41</v>
      </c>
      <c r="D48" s="210">
        <v>519.75729999999999</v>
      </c>
      <c r="E48" s="345">
        <v>542.59370000000001</v>
      </c>
      <c r="G48" s="68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95" t="s">
        <v>4</v>
      </c>
      <c r="C50" s="5" t="s">
        <v>40</v>
      </c>
      <c r="D50" s="210">
        <v>136.72999999999999</v>
      </c>
      <c r="E50" s="205">
        <v>149.41</v>
      </c>
      <c r="G50" s="134"/>
    </row>
    <row r="51" spans="2:7">
      <c r="B51" s="95" t="s">
        <v>6</v>
      </c>
      <c r="C51" s="5" t="s">
        <v>111</v>
      </c>
      <c r="D51" s="210">
        <v>136.72999999999999</v>
      </c>
      <c r="E51" s="205">
        <v>149.41</v>
      </c>
      <c r="G51" s="134"/>
    </row>
    <row r="52" spans="2:7">
      <c r="B52" s="95" t="s">
        <v>8</v>
      </c>
      <c r="C52" s="5" t="s">
        <v>112</v>
      </c>
      <c r="D52" s="210">
        <v>144.11000000000001</v>
      </c>
      <c r="E52" s="205">
        <v>154.42000000000002</v>
      </c>
    </row>
    <row r="53" spans="2:7" ht="13.5" customHeight="1" thickBot="1">
      <c r="B53" s="96" t="s">
        <v>9</v>
      </c>
      <c r="C53" s="15" t="s">
        <v>41</v>
      </c>
      <c r="D53" s="209">
        <v>144.02000000000001</v>
      </c>
      <c r="E53" s="334">
        <v>154.35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83749.34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83749.34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83749.34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83749.34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Arkusz6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1" max="11" width="12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134206.03</v>
      </c>
      <c r="E11" s="269">
        <v>153207.85999999999</v>
      </c>
    </row>
    <row r="12" spans="2:12">
      <c r="B12" s="99" t="s">
        <v>4</v>
      </c>
      <c r="C12" s="5" t="s">
        <v>5</v>
      </c>
      <c r="D12" s="270">
        <v>134206.03</v>
      </c>
      <c r="E12" s="271">
        <v>153207.85999999999</v>
      </c>
    </row>
    <row r="13" spans="2:12">
      <c r="B13" s="99" t="s">
        <v>6</v>
      </c>
      <c r="C13" s="64" t="s">
        <v>7</v>
      </c>
      <c r="D13" s="272">
        <v>0</v>
      </c>
      <c r="E13" s="325">
        <v>0</v>
      </c>
    </row>
    <row r="14" spans="2:12">
      <c r="B14" s="99" t="s">
        <v>8</v>
      </c>
      <c r="C14" s="64" t="s">
        <v>10</v>
      </c>
      <c r="D14" s="272">
        <v>0</v>
      </c>
      <c r="E14" s="325">
        <v>0</v>
      </c>
      <c r="G14" s="63"/>
    </row>
    <row r="15" spans="2:12">
      <c r="B15" s="99" t="s">
        <v>103</v>
      </c>
      <c r="C15" s="64" t="s">
        <v>11</v>
      </c>
      <c r="D15" s="272">
        <v>0</v>
      </c>
      <c r="E15" s="325">
        <v>0</v>
      </c>
    </row>
    <row r="16" spans="2:12">
      <c r="B16" s="100" t="s">
        <v>104</v>
      </c>
      <c r="C16" s="84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99" t="s">
        <v>4</v>
      </c>
      <c r="C18" s="5" t="s">
        <v>11</v>
      </c>
      <c r="D18" s="274">
        <v>0</v>
      </c>
      <c r="E18" s="326">
        <v>0</v>
      </c>
    </row>
    <row r="19" spans="2:11" ht="15" customHeight="1">
      <c r="B19" s="99" t="s">
        <v>6</v>
      </c>
      <c r="C19" s="64" t="s">
        <v>105</v>
      </c>
      <c r="D19" s="272">
        <v>0</v>
      </c>
      <c r="E19" s="325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134206.03</v>
      </c>
      <c r="E21" s="281">
        <v>153207.85999999999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5.75" customHeight="1" thickBot="1">
      <c r="B24" s="366" t="s">
        <v>102</v>
      </c>
      <c r="C24" s="379"/>
      <c r="D24" s="379"/>
      <c r="E24" s="379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154136.49</v>
      </c>
      <c r="E26" s="349">
        <v>134206.03</v>
      </c>
      <c r="G26" s="69"/>
    </row>
    <row r="27" spans="2:11" ht="13">
      <c r="B27" s="8" t="s">
        <v>17</v>
      </c>
      <c r="C27" s="9" t="s">
        <v>108</v>
      </c>
      <c r="D27" s="284">
        <v>-5380.7500000000009</v>
      </c>
      <c r="E27" s="219">
        <v>4092.56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6493.96</v>
      </c>
      <c r="E28" s="220">
        <v>5195.43</v>
      </c>
      <c r="F28" s="68"/>
      <c r="G28" s="68"/>
      <c r="H28" s="175"/>
      <c r="I28" s="68"/>
      <c r="J28" s="69"/>
    </row>
    <row r="29" spans="2:11" ht="13">
      <c r="B29" s="97" t="s">
        <v>4</v>
      </c>
      <c r="C29" s="5" t="s">
        <v>20</v>
      </c>
      <c r="D29" s="285">
        <v>6074.74</v>
      </c>
      <c r="E29" s="221">
        <v>5144.74</v>
      </c>
      <c r="F29" s="68"/>
      <c r="G29" s="68"/>
      <c r="H29" s="175"/>
      <c r="I29" s="68"/>
      <c r="J29" s="69"/>
    </row>
    <row r="30" spans="2:11" ht="13">
      <c r="B30" s="97" t="s">
        <v>6</v>
      </c>
      <c r="C30" s="5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97" t="s">
        <v>8</v>
      </c>
      <c r="C31" s="5" t="s">
        <v>22</v>
      </c>
      <c r="D31" s="285">
        <v>419.22</v>
      </c>
      <c r="E31" s="221">
        <v>50.690000000000005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11874.710000000001</v>
      </c>
      <c r="E32" s="220">
        <v>1102.8700000000001</v>
      </c>
      <c r="F32" s="68"/>
      <c r="G32" s="69"/>
      <c r="H32" s="175"/>
      <c r="I32" s="68"/>
      <c r="J32" s="69"/>
    </row>
    <row r="33" spans="2:10" ht="13">
      <c r="B33" s="97" t="s">
        <v>4</v>
      </c>
      <c r="C33" s="5" t="s">
        <v>25</v>
      </c>
      <c r="D33" s="285">
        <v>10641.7</v>
      </c>
      <c r="E33" s="221">
        <v>0</v>
      </c>
      <c r="F33" s="68"/>
      <c r="G33" s="68"/>
      <c r="H33" s="175"/>
      <c r="I33" s="68"/>
      <c r="J33" s="69"/>
    </row>
    <row r="34" spans="2:10" ht="13">
      <c r="B34" s="97" t="s">
        <v>6</v>
      </c>
      <c r="C34" s="5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97" t="s">
        <v>8</v>
      </c>
      <c r="C35" s="5" t="s">
        <v>27</v>
      </c>
      <c r="D35" s="285">
        <v>687.85</v>
      </c>
      <c r="E35" s="221">
        <v>546.93000000000006</v>
      </c>
      <c r="F35" s="68"/>
      <c r="G35" s="68"/>
      <c r="H35" s="175"/>
      <c r="I35" s="68"/>
      <c r="J35" s="69"/>
    </row>
    <row r="36" spans="2:10" ht="13">
      <c r="B36" s="97" t="s">
        <v>9</v>
      </c>
      <c r="C36" s="5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97" t="s">
        <v>29</v>
      </c>
      <c r="C37" s="5" t="s">
        <v>30</v>
      </c>
      <c r="D37" s="285">
        <v>544.74</v>
      </c>
      <c r="E37" s="221">
        <v>555.94000000000005</v>
      </c>
      <c r="F37" s="68"/>
      <c r="G37" s="68"/>
      <c r="H37" s="175"/>
      <c r="I37" s="68"/>
      <c r="J37" s="69"/>
    </row>
    <row r="38" spans="2:10" ht="13">
      <c r="B38" s="97" t="s">
        <v>31</v>
      </c>
      <c r="C38" s="5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98" t="s">
        <v>33</v>
      </c>
      <c r="C39" s="11" t="s">
        <v>34</v>
      </c>
      <c r="D39" s="286">
        <v>0.42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-12433.609999999999</v>
      </c>
      <c r="E40" s="288">
        <v>14909.27</v>
      </c>
      <c r="G40" s="69"/>
    </row>
    <row r="41" spans="2:10" ht="13.5" thickBot="1">
      <c r="B41" s="92" t="s">
        <v>37</v>
      </c>
      <c r="C41" s="93" t="s">
        <v>38</v>
      </c>
      <c r="D41" s="350">
        <v>136322.13</v>
      </c>
      <c r="E41" s="351">
        <v>153207.85999999999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543.40380000000005</v>
      </c>
      <c r="E47" s="125">
        <v>526.31880000000001</v>
      </c>
      <c r="G47" s="68"/>
      <c r="H47" s="128"/>
    </row>
    <row r="48" spans="2:10">
      <c r="B48" s="115" t="s">
        <v>6</v>
      </c>
      <c r="C48" s="11" t="s">
        <v>41</v>
      </c>
      <c r="D48" s="210">
        <v>523.97329999999999</v>
      </c>
      <c r="E48" s="345">
        <v>541.75340000000006</v>
      </c>
      <c r="G48" s="152"/>
    </row>
    <row r="49" spans="2:7" ht="13">
      <c r="B49" s="113" t="s">
        <v>23</v>
      </c>
      <c r="C49" s="116" t="s">
        <v>110</v>
      </c>
      <c r="D49" s="211"/>
      <c r="E49" s="205"/>
    </row>
    <row r="50" spans="2:7">
      <c r="B50" s="95" t="s">
        <v>4</v>
      </c>
      <c r="C50" s="5" t="s">
        <v>40</v>
      </c>
      <c r="D50" s="210">
        <v>283.64999999999998</v>
      </c>
      <c r="E50" s="205">
        <v>254.99</v>
      </c>
      <c r="G50" s="134"/>
    </row>
    <row r="51" spans="2:7">
      <c r="B51" s="95" t="s">
        <v>6</v>
      </c>
      <c r="C51" s="5" t="s">
        <v>111</v>
      </c>
      <c r="D51" s="210">
        <v>255.05</v>
      </c>
      <c r="E51" s="205">
        <v>247.63</v>
      </c>
      <c r="G51" s="134"/>
    </row>
    <row r="52" spans="2:7">
      <c r="B52" s="95" t="s">
        <v>8</v>
      </c>
      <c r="C52" s="5" t="s">
        <v>112</v>
      </c>
      <c r="D52" s="210">
        <v>301.12</v>
      </c>
      <c r="E52" s="205">
        <v>285.91000000000003</v>
      </c>
    </row>
    <row r="53" spans="2:7" ht="12.75" customHeight="1" thickBot="1">
      <c r="B53" s="96" t="s">
        <v>9</v>
      </c>
      <c r="C53" s="15" t="s">
        <v>41</v>
      </c>
      <c r="D53" s="209">
        <v>260.17</v>
      </c>
      <c r="E53" s="334">
        <v>282.8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153207.85999999999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153207.85999999999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153207.85999999999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153207.85999999999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4.7265625" customWidth="1"/>
    <col min="11" max="11" width="15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  <c r="G9" s="158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  <c r="H10" s="68"/>
    </row>
    <row r="11" spans="2:12" ht="13">
      <c r="B11" s="83" t="s">
        <v>3</v>
      </c>
      <c r="C11" s="27" t="s">
        <v>106</v>
      </c>
      <c r="D11" s="268">
        <v>166666431.10999998</v>
      </c>
      <c r="E11" s="269">
        <f>SUM(E12:E14)</f>
        <v>181820107.41999999</v>
      </c>
      <c r="H11" s="68"/>
    </row>
    <row r="12" spans="2:12">
      <c r="B12" s="135" t="s">
        <v>4</v>
      </c>
      <c r="C12" s="172" t="s">
        <v>5</v>
      </c>
      <c r="D12" s="270">
        <v>166617921.97999999</v>
      </c>
      <c r="E12" s="271">
        <v>181818871.13</v>
      </c>
      <c r="G12" s="68"/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365.6</v>
      </c>
      <c r="H13" s="68"/>
    </row>
    <row r="14" spans="2:12">
      <c r="B14" s="135" t="s">
        <v>8</v>
      </c>
      <c r="C14" s="172" t="s">
        <v>10</v>
      </c>
      <c r="D14" s="272">
        <v>48509.130000000005</v>
      </c>
      <c r="E14" s="273">
        <f>E15</f>
        <v>870.69</v>
      </c>
      <c r="H14" s="68"/>
    </row>
    <row r="15" spans="2:12">
      <c r="B15" s="135" t="s">
        <v>103</v>
      </c>
      <c r="C15" s="172" t="s">
        <v>11</v>
      </c>
      <c r="D15" s="272">
        <v>48509.130000000005</v>
      </c>
      <c r="E15" s="273">
        <v>870.69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272363.84999999998</v>
      </c>
      <c r="E17" s="277">
        <f>E18</f>
        <v>417958.93</v>
      </c>
    </row>
    <row r="18" spans="2:11">
      <c r="B18" s="135" t="s">
        <v>4</v>
      </c>
      <c r="C18" s="172" t="s">
        <v>11</v>
      </c>
      <c r="D18" s="274">
        <v>272363.84999999998</v>
      </c>
      <c r="E18" s="275">
        <v>417958.93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166394067.25999999</v>
      </c>
      <c r="E21" s="281">
        <f>E11-E17</f>
        <v>181402148.48999998</v>
      </c>
      <c r="F21" s="71"/>
      <c r="G21" s="71"/>
      <c r="H21" s="130"/>
      <c r="J21" s="165"/>
      <c r="K21" s="63"/>
    </row>
    <row r="22" spans="2:11">
      <c r="B22" s="3"/>
      <c r="C22" s="6"/>
      <c r="D22" s="7"/>
      <c r="E22" s="7"/>
      <c r="G22" s="68"/>
    </row>
    <row r="23" spans="2:11" ht="15.5">
      <c r="B23" s="367"/>
      <c r="C23" s="375"/>
      <c r="D23" s="375"/>
      <c r="E23" s="375"/>
      <c r="G23" s="68"/>
    </row>
    <row r="24" spans="2:11" ht="16.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129350794.71999998</v>
      </c>
      <c r="E26" s="283">
        <v>166394067.25999999</v>
      </c>
      <c r="G26" s="69"/>
    </row>
    <row r="27" spans="2:11" ht="13">
      <c r="B27" s="8" t="s">
        <v>17</v>
      </c>
      <c r="C27" s="9" t="s">
        <v>108</v>
      </c>
      <c r="D27" s="284">
        <v>-3921432.8200000012</v>
      </c>
      <c r="E27" s="219">
        <v>-2339607.7999999998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6558760.8099999996</v>
      </c>
      <c r="E28" s="220">
        <v>6350043.2300000004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6301203.6500000004</v>
      </c>
      <c r="E29" s="221">
        <v>6257574.6500000004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257557.15999999881</v>
      </c>
      <c r="E31" s="221">
        <v>92468.58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10480193.630000001</v>
      </c>
      <c r="E32" s="220">
        <v>8689651.0299999993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8757833.6500000004</v>
      </c>
      <c r="E33" s="221">
        <v>6512825.5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162198.17000000001</v>
      </c>
      <c r="E34" s="221">
        <v>243402.98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1403439.23</v>
      </c>
      <c r="E35" s="221">
        <v>1415977.6099999999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156722.58000000002</v>
      </c>
      <c r="E39" s="222">
        <v>517444.94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26658973.699999996</v>
      </c>
      <c r="E40" s="288">
        <v>17347689.030000001</v>
      </c>
      <c r="G40" s="69"/>
    </row>
    <row r="41" spans="2:10" ht="13.5" thickBot="1">
      <c r="B41" s="92" t="s">
        <v>37</v>
      </c>
      <c r="C41" s="93" t="s">
        <v>38</v>
      </c>
      <c r="D41" s="289">
        <v>152088335.59999996</v>
      </c>
      <c r="E41" s="281">
        <v>181402148.48999998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5.7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162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9077550.2048000004</v>
      </c>
      <c r="E47" s="200">
        <v>8771247.1671656892</v>
      </c>
      <c r="G47" s="163"/>
    </row>
    <row r="48" spans="2:10">
      <c r="B48" s="147" t="s">
        <v>6</v>
      </c>
      <c r="C48" s="145" t="s">
        <v>41</v>
      </c>
      <c r="D48" s="210">
        <v>8850865.2681999989</v>
      </c>
      <c r="E48" s="308">
        <v>8668733.7321000006</v>
      </c>
      <c r="J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14.249499999999999</v>
      </c>
      <c r="E50" s="125">
        <v>18.970400000000001</v>
      </c>
      <c r="G50" s="160"/>
    </row>
    <row r="51" spans="2:7">
      <c r="B51" s="146" t="s">
        <v>6</v>
      </c>
      <c r="C51" s="136" t="s">
        <v>111</v>
      </c>
      <c r="D51" s="210">
        <v>14.249499999999999</v>
      </c>
      <c r="E51" s="125">
        <v>18.452500000000001</v>
      </c>
      <c r="G51" s="134"/>
    </row>
    <row r="52" spans="2:7" ht="12.75" customHeight="1">
      <c r="B52" s="146" t="s">
        <v>8</v>
      </c>
      <c r="C52" s="136" t="s">
        <v>112</v>
      </c>
      <c r="D52" s="210">
        <v>17.183399999999999</v>
      </c>
      <c r="E52" s="125">
        <v>20.9541</v>
      </c>
    </row>
    <row r="53" spans="2:7" ht="13" thickBot="1">
      <c r="B53" s="148" t="s">
        <v>9</v>
      </c>
      <c r="C53" s="149" t="s">
        <v>41</v>
      </c>
      <c r="D53" s="209">
        <v>17.183400000000002</v>
      </c>
      <c r="E53" s="309">
        <v>20.926000000000002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181818871.13</v>
      </c>
      <c r="E58" s="28">
        <f>D58/E21</f>
        <v>1.0022972310056348</v>
      </c>
    </row>
    <row r="59" spans="2:7" ht="25">
      <c r="B59" s="19" t="s">
        <v>4</v>
      </c>
      <c r="C59" s="11" t="s">
        <v>44</v>
      </c>
      <c r="D59" s="74">
        <v>0</v>
      </c>
      <c r="E59" s="75">
        <v>0</v>
      </c>
    </row>
    <row r="60" spans="2:7" ht="24" customHeight="1">
      <c r="B60" s="13" t="s">
        <v>6</v>
      </c>
      <c r="C60" s="5" t="s">
        <v>45</v>
      </c>
      <c r="D60" s="72">
        <v>0</v>
      </c>
      <c r="E60" s="73">
        <v>0</v>
      </c>
    </row>
    <row r="61" spans="2:7">
      <c r="B61" s="13" t="s">
        <v>8</v>
      </c>
      <c r="C61" s="5" t="s">
        <v>46</v>
      </c>
      <c r="D61" s="72">
        <v>0</v>
      </c>
      <c r="E61" s="73">
        <v>0</v>
      </c>
    </row>
    <row r="62" spans="2:7">
      <c r="B62" s="13" t="s">
        <v>9</v>
      </c>
      <c r="C62" s="5" t="s">
        <v>47</v>
      </c>
      <c r="D62" s="72">
        <v>0</v>
      </c>
      <c r="E62" s="73">
        <v>0</v>
      </c>
    </row>
    <row r="63" spans="2:7">
      <c r="B63" s="13" t="s">
        <v>29</v>
      </c>
      <c r="C63" s="5" t="s">
        <v>48</v>
      </c>
      <c r="D63" s="72">
        <v>0</v>
      </c>
      <c r="E63" s="73">
        <v>0</v>
      </c>
    </row>
    <row r="64" spans="2:7">
      <c r="B64" s="19" t="s">
        <v>31</v>
      </c>
      <c r="C64" s="11" t="s">
        <v>49</v>
      </c>
      <c r="D64" s="307">
        <v>181692682.97</v>
      </c>
      <c r="E64" s="75">
        <f>D64/E21</f>
        <v>1.0016016044044596</v>
      </c>
      <c r="G64" s="68"/>
    </row>
    <row r="65" spans="2:7">
      <c r="B65" s="19" t="s">
        <v>33</v>
      </c>
      <c r="C65" s="11" t="s">
        <v>115</v>
      </c>
      <c r="D65" s="74">
        <v>0</v>
      </c>
      <c r="E65" s="75">
        <v>0</v>
      </c>
      <c r="G65" s="68"/>
    </row>
    <row r="66" spans="2:7">
      <c r="B66" s="19" t="s">
        <v>50</v>
      </c>
      <c r="C66" s="11" t="s">
        <v>51</v>
      </c>
      <c r="D66" s="74">
        <v>0</v>
      </c>
      <c r="E66" s="75">
        <v>0</v>
      </c>
      <c r="G66" s="68"/>
    </row>
    <row r="67" spans="2:7">
      <c r="B67" s="13" t="s">
        <v>52</v>
      </c>
      <c r="C67" s="5" t="s">
        <v>53</v>
      </c>
      <c r="D67" s="72">
        <v>0</v>
      </c>
      <c r="E67" s="73">
        <v>0</v>
      </c>
    </row>
    <row r="68" spans="2:7">
      <c r="B68" s="13" t="s">
        <v>54</v>
      </c>
      <c r="C68" s="5" t="s">
        <v>55</v>
      </c>
      <c r="D68" s="72">
        <v>0</v>
      </c>
      <c r="E68" s="73">
        <v>0</v>
      </c>
    </row>
    <row r="69" spans="2:7">
      <c r="B69" s="13" t="s">
        <v>56</v>
      </c>
      <c r="C69" s="5" t="s">
        <v>57</v>
      </c>
      <c r="D69" s="293">
        <v>126188.16</v>
      </c>
      <c r="E69" s="73">
        <f>D69/E21</f>
        <v>6.9562660117532336E-4</v>
      </c>
    </row>
    <row r="70" spans="2:7">
      <c r="B70" s="105" t="s">
        <v>58</v>
      </c>
      <c r="C70" s="106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365.6</v>
      </c>
      <c r="E71" s="62">
        <f>D71/E21</f>
        <v>2.0154116312473232E-6</v>
      </c>
    </row>
    <row r="72" spans="2:7" ht="13">
      <c r="B72" s="109" t="s">
        <v>60</v>
      </c>
      <c r="C72" s="110" t="s">
        <v>63</v>
      </c>
      <c r="D72" s="111">
        <f>E14</f>
        <v>870.69</v>
      </c>
      <c r="E72" s="112">
        <f>D72/E21</f>
        <v>4.7997777713641464E-6</v>
      </c>
    </row>
    <row r="73" spans="2:7" ht="13">
      <c r="B73" s="20" t="s">
        <v>62</v>
      </c>
      <c r="C73" s="21" t="s">
        <v>65</v>
      </c>
      <c r="D73" s="22">
        <f>E17</f>
        <v>417958.93</v>
      </c>
      <c r="E73" s="23">
        <f>D73/E21</f>
        <v>2.3040461950374338E-3</v>
      </c>
    </row>
    <row r="74" spans="2:7" ht="13">
      <c r="B74" s="113" t="s">
        <v>64</v>
      </c>
      <c r="C74" s="10" t="s">
        <v>66</v>
      </c>
      <c r="D74" s="114">
        <f>D58+D71+D72-D73</f>
        <v>181402148.48999998</v>
      </c>
      <c r="E74" s="62">
        <f>E58+E71+E72-E73</f>
        <v>1</v>
      </c>
    </row>
    <row r="75" spans="2:7">
      <c r="B75" s="13" t="s">
        <v>4</v>
      </c>
      <c r="C75" s="5" t="s">
        <v>67</v>
      </c>
      <c r="D75" s="72">
        <f>D74</f>
        <v>181402148.48999998</v>
      </c>
      <c r="E75" s="73">
        <f>E74</f>
        <v>1</v>
      </c>
    </row>
    <row r="76" spans="2:7">
      <c r="B76" s="13" t="s">
        <v>6</v>
      </c>
      <c r="C76" s="5" t="s">
        <v>116</v>
      </c>
      <c r="D76" s="72">
        <v>0</v>
      </c>
      <c r="E76" s="73">
        <v>0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Arkusz73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385821.28</v>
      </c>
      <c r="E11" s="269">
        <v>422150.40000000002</v>
      </c>
    </row>
    <row r="12" spans="2:12">
      <c r="B12" s="135" t="s">
        <v>4</v>
      </c>
      <c r="C12" s="136" t="s">
        <v>5</v>
      </c>
      <c r="D12" s="270">
        <v>385821.28</v>
      </c>
      <c r="E12" s="271">
        <v>422150.40000000002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385821.28</v>
      </c>
      <c r="E21" s="281">
        <v>422150.40000000002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372968.05</v>
      </c>
      <c r="E26" s="283">
        <v>385821.28</v>
      </c>
      <c r="G26" s="69"/>
      <c r="H26" s="170"/>
      <c r="I26" s="170"/>
    </row>
    <row r="27" spans="2:11" ht="13">
      <c r="B27" s="8" t="s">
        <v>17</v>
      </c>
      <c r="C27" s="9" t="s">
        <v>108</v>
      </c>
      <c r="D27" s="284">
        <v>-5331.01</v>
      </c>
      <c r="E27" s="219">
        <v>-5039.93</v>
      </c>
      <c r="F27" s="68"/>
      <c r="G27" s="69"/>
      <c r="H27" s="175"/>
      <c r="I27" s="175"/>
      <c r="J27" s="69"/>
    </row>
    <row r="28" spans="2:11" ht="13">
      <c r="B28" s="8" t="s">
        <v>18</v>
      </c>
      <c r="C28" s="9" t="s">
        <v>19</v>
      </c>
      <c r="D28" s="284">
        <v>0.2</v>
      </c>
      <c r="E28" s="220">
        <v>0.01</v>
      </c>
      <c r="F28" s="68"/>
      <c r="G28" s="68"/>
      <c r="H28" s="175"/>
      <c r="I28" s="175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175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175"/>
      <c r="J30" s="69"/>
    </row>
    <row r="31" spans="2:11" ht="13">
      <c r="B31" s="143" t="s">
        <v>8</v>
      </c>
      <c r="C31" s="136" t="s">
        <v>22</v>
      </c>
      <c r="D31" s="285">
        <v>0.2</v>
      </c>
      <c r="E31" s="221">
        <v>0.01</v>
      </c>
      <c r="F31" s="68"/>
      <c r="G31" s="68"/>
      <c r="H31" s="175"/>
      <c r="I31" s="175"/>
      <c r="J31" s="69"/>
    </row>
    <row r="32" spans="2:11" ht="13">
      <c r="B32" s="85" t="s">
        <v>23</v>
      </c>
      <c r="C32" s="10" t="s">
        <v>24</v>
      </c>
      <c r="D32" s="284">
        <v>5331.21</v>
      </c>
      <c r="E32" s="220">
        <v>5039.9400000000005</v>
      </c>
      <c r="F32" s="68"/>
      <c r="G32" s="69"/>
      <c r="H32" s="175"/>
      <c r="I32" s="175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1295.24</v>
      </c>
      <c r="F33" s="68"/>
      <c r="G33" s="68"/>
      <c r="H33" s="175"/>
      <c r="I33" s="175"/>
      <c r="J33" s="69"/>
    </row>
    <row r="34" spans="2:10" ht="13">
      <c r="B34" s="143" t="s">
        <v>6</v>
      </c>
      <c r="C34" s="136" t="s">
        <v>26</v>
      </c>
      <c r="D34" s="285">
        <v>2232.02</v>
      </c>
      <c r="E34" s="221">
        <v>0</v>
      </c>
      <c r="F34" s="68"/>
      <c r="G34" s="68"/>
      <c r="H34" s="175"/>
      <c r="I34" s="175"/>
      <c r="J34" s="69"/>
    </row>
    <row r="35" spans="2:10" ht="13">
      <c r="B35" s="143" t="s">
        <v>8</v>
      </c>
      <c r="C35" s="136" t="s">
        <v>27</v>
      </c>
      <c r="D35" s="285">
        <v>139.27000000000001</v>
      </c>
      <c r="E35" s="221">
        <v>283.98</v>
      </c>
      <c r="F35" s="68"/>
      <c r="G35" s="68"/>
      <c r="H35" s="175"/>
      <c r="I35" s="175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175"/>
      <c r="J36" s="69"/>
    </row>
    <row r="37" spans="2:10" ht="25.5">
      <c r="B37" s="143" t="s">
        <v>29</v>
      </c>
      <c r="C37" s="136" t="s">
        <v>30</v>
      </c>
      <c r="D37" s="285">
        <v>2959.92</v>
      </c>
      <c r="E37" s="221">
        <v>3460.7200000000003</v>
      </c>
      <c r="F37" s="68"/>
      <c r="G37" s="68"/>
      <c r="H37" s="175"/>
      <c r="I37" s="175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175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68"/>
      <c r="H39" s="175"/>
      <c r="I39" s="175"/>
      <c r="J39" s="69"/>
    </row>
    <row r="40" spans="2:10" ht="13.5" thickBot="1">
      <c r="B40" s="90" t="s">
        <v>35</v>
      </c>
      <c r="C40" s="91" t="s">
        <v>36</v>
      </c>
      <c r="D40" s="287">
        <v>-13052.71</v>
      </c>
      <c r="E40" s="288">
        <v>41369.050000000003</v>
      </c>
      <c r="G40" s="69"/>
      <c r="H40" s="170"/>
      <c r="I40" s="170"/>
    </row>
    <row r="41" spans="2:10" ht="13.5" thickBot="1">
      <c r="B41" s="92" t="s">
        <v>37</v>
      </c>
      <c r="C41" s="93" t="s">
        <v>38</v>
      </c>
      <c r="D41" s="289">
        <v>354584.32999999996</v>
      </c>
      <c r="E41" s="281">
        <v>422150.40000000002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720.23800000000006</v>
      </c>
      <c r="E47" s="125">
        <v>794.39400000000001</v>
      </c>
      <c r="G47" s="68"/>
    </row>
    <row r="48" spans="2:10">
      <c r="B48" s="147" t="s">
        <v>6</v>
      </c>
      <c r="C48" s="145" t="s">
        <v>41</v>
      </c>
      <c r="D48" s="210">
        <v>710.10599999999999</v>
      </c>
      <c r="E48" s="125">
        <v>784.25800000000004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517.84</v>
      </c>
      <c r="E50" s="125">
        <v>485.68</v>
      </c>
      <c r="G50" s="134"/>
    </row>
    <row r="51" spans="2:7">
      <c r="B51" s="146" t="s">
        <v>6</v>
      </c>
      <c r="C51" s="136" t="s">
        <v>111</v>
      </c>
      <c r="D51" s="210">
        <v>491.01</v>
      </c>
      <c r="E51" s="125">
        <v>470.18</v>
      </c>
      <c r="G51" s="134"/>
    </row>
    <row r="52" spans="2:7">
      <c r="B52" s="146" t="s">
        <v>8</v>
      </c>
      <c r="C52" s="136" t="s">
        <v>112</v>
      </c>
      <c r="D52" s="210">
        <v>571.05999999999995</v>
      </c>
      <c r="E52" s="125">
        <v>541.48</v>
      </c>
    </row>
    <row r="53" spans="2:7" ht="12.75" customHeight="1" thickBot="1">
      <c r="B53" s="148" t="s">
        <v>9</v>
      </c>
      <c r="C53" s="149" t="s">
        <v>41</v>
      </c>
      <c r="D53" s="209">
        <v>499.34</v>
      </c>
      <c r="E53" s="322">
        <v>538.28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422150.40000000002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422150.40000000002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422150.40000000002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422150.40000000002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43" orientation="portrait" r:id="rId1"/>
  <headerFooter alignWithMargins="0">
    <oddHeader>&amp;C&amp;"Calibri"&amp;10&amp;K000000Confidential&amp;1#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Arkusz74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10227720.42</v>
      </c>
      <c r="E11" s="269">
        <v>11060353.9</v>
      </c>
    </row>
    <row r="12" spans="2:12">
      <c r="B12" s="135" t="s">
        <v>4</v>
      </c>
      <c r="C12" s="136" t="s">
        <v>5</v>
      </c>
      <c r="D12" s="270">
        <v>10227720.42</v>
      </c>
      <c r="E12" s="271">
        <v>11060353.9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10227720.42</v>
      </c>
      <c r="E21" s="281">
        <v>11060353.9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10123293.83</v>
      </c>
      <c r="E26" s="283">
        <v>10227720.42</v>
      </c>
      <c r="G26" s="69"/>
      <c r="H26" s="170"/>
    </row>
    <row r="27" spans="2:11" ht="13">
      <c r="B27" s="8" t="s">
        <v>17</v>
      </c>
      <c r="C27" s="9" t="s">
        <v>108</v>
      </c>
      <c r="D27" s="284">
        <v>-80819.260000000009</v>
      </c>
      <c r="E27" s="219">
        <v>-86864.92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0.03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0.03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80819.290000000008</v>
      </c>
      <c r="E32" s="220">
        <v>86864.92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487.47</v>
      </c>
      <c r="E35" s="221">
        <v>358.75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80331.820000000007</v>
      </c>
      <c r="E37" s="221">
        <v>86506.16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120905.18000000001</v>
      </c>
      <c r="E40" s="288">
        <v>919498.4</v>
      </c>
      <c r="G40" s="69"/>
    </row>
    <row r="41" spans="2:10" ht="13.5" thickBot="1">
      <c r="B41" s="92" t="s">
        <v>37</v>
      </c>
      <c r="C41" s="93" t="s">
        <v>38</v>
      </c>
      <c r="D41" s="289">
        <v>10163379.75</v>
      </c>
      <c r="E41" s="281">
        <v>11060353.9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17332.032999999999</v>
      </c>
      <c r="E47" s="125">
        <v>17028.887999999999</v>
      </c>
      <c r="G47" s="68"/>
    </row>
    <row r="48" spans="2:10">
      <c r="B48" s="147" t="s">
        <v>6</v>
      </c>
      <c r="C48" s="145" t="s">
        <v>41</v>
      </c>
      <c r="D48" s="210">
        <v>17193.429</v>
      </c>
      <c r="E48" s="125">
        <v>16892.225999999999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584.08000000000004</v>
      </c>
      <c r="E50" s="125">
        <v>600.61</v>
      </c>
      <c r="G50" s="134"/>
    </row>
    <row r="51" spans="2:7">
      <c r="B51" s="146" t="s">
        <v>6</v>
      </c>
      <c r="C51" s="136" t="s">
        <v>111</v>
      </c>
      <c r="D51" s="210">
        <v>557.13</v>
      </c>
      <c r="E51" s="125">
        <v>598.97</v>
      </c>
      <c r="G51" s="134"/>
    </row>
    <row r="52" spans="2:7">
      <c r="B52" s="146" t="s">
        <v>8</v>
      </c>
      <c r="C52" s="136" t="s">
        <v>112</v>
      </c>
      <c r="D52" s="210">
        <v>605.9</v>
      </c>
      <c r="E52" s="125">
        <v>658.83</v>
      </c>
    </row>
    <row r="53" spans="2:7" ht="14.25" customHeight="1" thickBot="1">
      <c r="B53" s="148" t="s">
        <v>9</v>
      </c>
      <c r="C53" s="149" t="s">
        <v>41</v>
      </c>
      <c r="D53" s="209">
        <v>591.12</v>
      </c>
      <c r="E53" s="322">
        <v>654.76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11060353.9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11060353.9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11060353.9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11060353.9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Arkusz76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128734.92</v>
      </c>
      <c r="E11" s="269">
        <v>132534.73000000001</v>
      </c>
    </row>
    <row r="12" spans="2:12">
      <c r="B12" s="135" t="s">
        <v>4</v>
      </c>
      <c r="C12" s="136" t="s">
        <v>5</v>
      </c>
      <c r="D12" s="270">
        <v>128734.92</v>
      </c>
      <c r="E12" s="271">
        <v>132534.73000000001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128734.92</v>
      </c>
      <c r="E21" s="281">
        <v>132534.73000000001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92534.67</v>
      </c>
      <c r="E26" s="283">
        <v>128734.92</v>
      </c>
      <c r="G26" s="69"/>
    </row>
    <row r="27" spans="2:11" ht="13">
      <c r="B27" s="8" t="s">
        <v>17</v>
      </c>
      <c r="C27" s="9" t="s">
        <v>108</v>
      </c>
      <c r="D27" s="284">
        <v>-337.61000000000013</v>
      </c>
      <c r="E27" s="219">
        <v>-19576.59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2929.42</v>
      </c>
      <c r="E28" s="220">
        <v>3047.43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2929.42</v>
      </c>
      <c r="E29" s="221">
        <v>3045.87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1.56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3267.03</v>
      </c>
      <c r="E32" s="220">
        <v>22624.02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2439.0700000000002</v>
      </c>
      <c r="E33" s="221">
        <v>21330.45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182.43</v>
      </c>
      <c r="E35" s="221">
        <v>211.26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645.25</v>
      </c>
      <c r="E37" s="221">
        <v>1082.31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0.28000000000000003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15723.95</v>
      </c>
      <c r="E40" s="288">
        <v>23376.400000000001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107921.01</v>
      </c>
      <c r="E41" s="281">
        <v>132534.73000000001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296.61399999999998</v>
      </c>
      <c r="E47" s="125">
        <v>313.33800000000002</v>
      </c>
      <c r="G47" s="197"/>
      <c r="H47" s="126"/>
    </row>
    <row r="48" spans="2:10">
      <c r="B48" s="147" t="s">
        <v>6</v>
      </c>
      <c r="C48" s="145" t="s">
        <v>41</v>
      </c>
      <c r="D48" s="210">
        <v>295.82799999999997</v>
      </c>
      <c r="E48" s="125">
        <v>270.59500000000003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311.97000000000003</v>
      </c>
      <c r="E50" s="125">
        <v>410.85</v>
      </c>
      <c r="G50" s="134"/>
    </row>
    <row r="51" spans="2:7">
      <c r="B51" s="146" t="s">
        <v>6</v>
      </c>
      <c r="C51" s="136" t="s">
        <v>111</v>
      </c>
      <c r="D51" s="210">
        <v>311.97000000000003</v>
      </c>
      <c r="E51" s="125">
        <v>382.92</v>
      </c>
      <c r="G51" s="134"/>
    </row>
    <row r="52" spans="2:7">
      <c r="B52" s="146" t="s">
        <v>8</v>
      </c>
      <c r="C52" s="136" t="s">
        <v>112</v>
      </c>
      <c r="D52" s="210">
        <v>364.81</v>
      </c>
      <c r="E52" s="125">
        <v>490.26</v>
      </c>
    </row>
    <row r="53" spans="2:7" ht="13.5" customHeight="1" thickBot="1">
      <c r="B53" s="148" t="s">
        <v>9</v>
      </c>
      <c r="C53" s="149" t="s">
        <v>41</v>
      </c>
      <c r="D53" s="209">
        <v>364.81</v>
      </c>
      <c r="E53" s="292">
        <v>489.79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132534.73000000001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132534.73000000001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132534.73000000001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132534.73000000001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Arkusz7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5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444365.36</v>
      </c>
      <c r="E11" s="269">
        <v>481479.36</v>
      </c>
    </row>
    <row r="12" spans="2:12">
      <c r="B12" s="135" t="s">
        <v>4</v>
      </c>
      <c r="C12" s="136" t="s">
        <v>5</v>
      </c>
      <c r="D12" s="270">
        <v>444365.36</v>
      </c>
      <c r="E12" s="271">
        <v>481479.36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444365.36</v>
      </c>
      <c r="E21" s="281">
        <v>481479.36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  <c r="K22" s="63"/>
    </row>
    <row r="23" spans="2:11" ht="13.5">
      <c r="B23" s="367" t="s">
        <v>101</v>
      </c>
      <c r="C23" s="375"/>
      <c r="D23" s="375"/>
      <c r="E23" s="375"/>
    </row>
    <row r="24" spans="2:11" ht="15.75" customHeight="1" thickBot="1">
      <c r="B24" s="366" t="s">
        <v>102</v>
      </c>
      <c r="C24" s="376"/>
      <c r="D24" s="376"/>
      <c r="E24" s="376"/>
      <c r="G24" s="68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410869.54</v>
      </c>
      <c r="E26" s="283">
        <v>444365.36</v>
      </c>
      <c r="G26" s="69"/>
    </row>
    <row r="27" spans="2:11" ht="13">
      <c r="B27" s="8" t="s">
        <v>17</v>
      </c>
      <c r="C27" s="9" t="s">
        <v>108</v>
      </c>
      <c r="D27" s="284">
        <v>-8444.68</v>
      </c>
      <c r="E27" s="219">
        <v>34898.299999999996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2974.9</v>
      </c>
      <c r="E28" s="220">
        <v>40552.800000000003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2974.9</v>
      </c>
      <c r="E29" s="221">
        <v>4365.1000000000004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36187.700000000004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11419.58</v>
      </c>
      <c r="E32" s="220">
        <v>5654.5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7301.34</v>
      </c>
      <c r="E33" s="221">
        <v>1463.49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565.66999999999996</v>
      </c>
      <c r="E35" s="221">
        <v>465.72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3552.39</v>
      </c>
      <c r="E37" s="221">
        <v>3725.28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0.18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41003.740000000005</v>
      </c>
      <c r="E40" s="288">
        <v>2215.6999999999998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443428.6</v>
      </c>
      <c r="E41" s="281">
        <v>481479.36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1559.2180000000001</v>
      </c>
      <c r="E47" s="125">
        <v>1427.634</v>
      </c>
      <c r="G47" s="68"/>
      <c r="H47" s="128"/>
    </row>
    <row r="48" spans="2:10">
      <c r="B48" s="147" t="s">
        <v>6</v>
      </c>
      <c r="C48" s="145" t="s">
        <v>41</v>
      </c>
      <c r="D48" s="210">
        <v>1528.3789999999999</v>
      </c>
      <c r="E48" s="125">
        <v>1540.0440000000001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263.51</v>
      </c>
      <c r="E50" s="125">
        <v>311.26</v>
      </c>
      <c r="G50" s="134"/>
    </row>
    <row r="51" spans="2:7">
      <c r="B51" s="146" t="s">
        <v>6</v>
      </c>
      <c r="C51" s="136" t="s">
        <v>111</v>
      </c>
      <c r="D51" s="210">
        <v>263.51</v>
      </c>
      <c r="E51" s="125">
        <v>306.48</v>
      </c>
      <c r="G51" s="134"/>
    </row>
    <row r="52" spans="2:7">
      <c r="B52" s="146" t="s">
        <v>8</v>
      </c>
      <c r="C52" s="136" t="s">
        <v>112</v>
      </c>
      <c r="D52" s="210">
        <v>290.13</v>
      </c>
      <c r="E52" s="125">
        <v>315.02</v>
      </c>
    </row>
    <row r="53" spans="2:7" ht="14.25" customHeight="1" thickBot="1">
      <c r="B53" s="148" t="s">
        <v>9</v>
      </c>
      <c r="C53" s="149" t="s">
        <v>41</v>
      </c>
      <c r="D53" s="209">
        <v>290.13</v>
      </c>
      <c r="E53" s="292">
        <v>312.64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481479.36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481479.36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481479.36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481479.36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Arkusz78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453125" customWidth="1"/>
    <col min="9" max="9" width="13.26953125" customWidth="1"/>
    <col min="10" max="10" width="13.54296875" customWidth="1"/>
    <col min="11" max="11" width="13.17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175836.68</v>
      </c>
      <c r="E11" s="269">
        <v>183018.77</v>
      </c>
    </row>
    <row r="12" spans="2:12">
      <c r="B12" s="135" t="s">
        <v>4</v>
      </c>
      <c r="C12" s="136" t="s">
        <v>5</v>
      </c>
      <c r="D12" s="270">
        <v>175836.68</v>
      </c>
      <c r="E12" s="271">
        <v>183018.77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175836.68</v>
      </c>
      <c r="E21" s="281">
        <v>183018.77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172325.31</v>
      </c>
      <c r="E26" s="283">
        <v>175836.68</v>
      </c>
      <c r="G26" s="69"/>
    </row>
    <row r="27" spans="2:11" ht="13">
      <c r="B27" s="8" t="s">
        <v>17</v>
      </c>
      <c r="C27" s="9" t="s">
        <v>108</v>
      </c>
      <c r="D27" s="284">
        <v>-12525.699999999999</v>
      </c>
      <c r="E27" s="219">
        <v>640.67999999999995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7547.01</v>
      </c>
      <c r="E28" s="220">
        <v>6897.24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7547.01</v>
      </c>
      <c r="E29" s="221">
        <v>6896.57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0.67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20072.71</v>
      </c>
      <c r="E32" s="220">
        <v>6256.56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18344.07</v>
      </c>
      <c r="E33" s="221">
        <v>4907.29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778.03</v>
      </c>
      <c r="E35" s="221">
        <v>546.02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947.21</v>
      </c>
      <c r="E37" s="221">
        <v>803.25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3.4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11222.880000000001</v>
      </c>
      <c r="E40" s="288">
        <v>6541.41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171022.49</v>
      </c>
      <c r="E41" s="281">
        <v>183018.77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77"/>
      <c r="D43" s="377"/>
      <c r="E43" s="377"/>
      <c r="G43" s="68"/>
      <c r="H43" s="170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606.52300000000002</v>
      </c>
      <c r="E47" s="125">
        <v>555.93499999999995</v>
      </c>
      <c r="G47" s="68"/>
      <c r="H47" s="128"/>
    </row>
    <row r="48" spans="2:10">
      <c r="B48" s="115" t="s">
        <v>6</v>
      </c>
      <c r="C48" s="11" t="s">
        <v>41</v>
      </c>
      <c r="D48" s="210">
        <v>564.16999999999996</v>
      </c>
      <c r="E48" s="125">
        <v>557.86500000000001</v>
      </c>
      <c r="G48" s="12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284.12</v>
      </c>
      <c r="E50" s="125">
        <v>316.29000000000002</v>
      </c>
      <c r="G50" s="134"/>
    </row>
    <row r="51" spans="2:7">
      <c r="B51" s="95" t="s">
        <v>6</v>
      </c>
      <c r="C51" s="5" t="s">
        <v>111</v>
      </c>
      <c r="D51" s="210">
        <v>284.12</v>
      </c>
      <c r="E51" s="125">
        <v>315.77</v>
      </c>
      <c r="G51" s="134"/>
    </row>
    <row r="52" spans="2:7">
      <c r="B52" s="95" t="s">
        <v>8</v>
      </c>
      <c r="C52" s="5" t="s">
        <v>112</v>
      </c>
      <c r="D52" s="210">
        <v>303.14</v>
      </c>
      <c r="E52" s="125">
        <v>328.3</v>
      </c>
    </row>
    <row r="53" spans="2:7" ht="13.5" customHeight="1" thickBot="1">
      <c r="B53" s="96" t="s">
        <v>9</v>
      </c>
      <c r="C53" s="15" t="s">
        <v>41</v>
      </c>
      <c r="D53" s="209">
        <v>303.14</v>
      </c>
      <c r="E53" s="292">
        <v>328.07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183018.77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183018.77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183018.77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183018.77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Arkusz79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41738.909999999996</v>
      </c>
      <c r="E11" s="269">
        <v>45867.31</v>
      </c>
    </row>
    <row r="12" spans="2:12">
      <c r="B12" s="135" t="s">
        <v>4</v>
      </c>
      <c r="C12" s="136" t="s">
        <v>5</v>
      </c>
      <c r="D12" s="270">
        <v>41738.909999999996</v>
      </c>
      <c r="E12" s="271">
        <v>45867.31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41738.909999999996</v>
      </c>
      <c r="E21" s="281">
        <v>45867.31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48832.7</v>
      </c>
      <c r="E26" s="283">
        <v>41738.910000000003</v>
      </c>
      <c r="G26" s="69"/>
    </row>
    <row r="27" spans="2:11" ht="13">
      <c r="B27" s="8" t="s">
        <v>17</v>
      </c>
      <c r="C27" s="9" t="s">
        <v>108</v>
      </c>
      <c r="D27" s="284">
        <v>-1475.05</v>
      </c>
      <c r="E27" s="219">
        <v>-1960.77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733.26</v>
      </c>
      <c r="E28" s="220">
        <v>703.4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732.03</v>
      </c>
      <c r="E29" s="221">
        <v>703.4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1.23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2208.31</v>
      </c>
      <c r="E32" s="220">
        <v>2664.17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1821.5</v>
      </c>
      <c r="E33" s="221">
        <v>2252.58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30.84</v>
      </c>
      <c r="E35" s="221">
        <v>31.91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355.97</v>
      </c>
      <c r="E37" s="221">
        <v>379.18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0.5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380.03999999999996</v>
      </c>
      <c r="E40" s="288">
        <v>6089.17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47737.689999999995</v>
      </c>
      <c r="E41" s="281">
        <v>45867.31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249.12100000000001</v>
      </c>
      <c r="E47" s="125">
        <v>230.589</v>
      </c>
      <c r="G47" s="68"/>
      <c r="H47" s="128"/>
    </row>
    <row r="48" spans="2:10">
      <c r="B48" s="147" t="s">
        <v>6</v>
      </c>
      <c r="C48" s="145" t="s">
        <v>41</v>
      </c>
      <c r="D48" s="210">
        <v>241.82</v>
      </c>
      <c r="E48" s="125">
        <v>220.357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196.02</v>
      </c>
      <c r="E50" s="125">
        <v>181.01</v>
      </c>
      <c r="G50" s="134"/>
    </row>
    <row r="51" spans="2:7">
      <c r="B51" s="146" t="s">
        <v>6</v>
      </c>
      <c r="C51" s="136" t="s">
        <v>111</v>
      </c>
      <c r="D51" s="210">
        <v>188.86</v>
      </c>
      <c r="E51" s="125">
        <v>178.82</v>
      </c>
      <c r="G51" s="134"/>
    </row>
    <row r="52" spans="2:7">
      <c r="B52" s="146" t="s">
        <v>8</v>
      </c>
      <c r="C52" s="136" t="s">
        <v>112</v>
      </c>
      <c r="D52" s="210">
        <v>206.48</v>
      </c>
      <c r="E52" s="125">
        <v>208.15</v>
      </c>
    </row>
    <row r="53" spans="2:7" ht="13" thickBot="1">
      <c r="B53" s="148" t="s">
        <v>9</v>
      </c>
      <c r="C53" s="149" t="s">
        <v>41</v>
      </c>
      <c r="D53" s="209">
        <v>197.41</v>
      </c>
      <c r="E53" s="292">
        <v>208.15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45867.31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24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45867.31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45867.31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45867.31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Arkusz80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2.26953125" customWidth="1"/>
    <col min="9" max="9" width="13.26953125" customWidth="1"/>
    <col min="10" max="10" width="13.54296875" customWidth="1"/>
    <col min="11" max="11" width="17.17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20862149.280000001</v>
      </c>
      <c r="E11" s="269">
        <f>E12+E13</f>
        <v>22748923.780000001</v>
      </c>
    </row>
    <row r="12" spans="2:12">
      <c r="B12" s="135" t="s">
        <v>4</v>
      </c>
      <c r="C12" s="136" t="s">
        <v>5</v>
      </c>
      <c r="D12" s="270">
        <v>20862149.280000001</v>
      </c>
      <c r="E12" s="271">
        <v>22748886.68</v>
      </c>
      <c r="G12" s="68"/>
      <c r="H12" s="68"/>
    </row>
    <row r="13" spans="2:12">
      <c r="B13" s="135" t="s">
        <v>6</v>
      </c>
      <c r="C13" s="137" t="s">
        <v>7</v>
      </c>
      <c r="D13" s="272">
        <v>0</v>
      </c>
      <c r="E13" s="325">
        <v>37.1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20862149.280000001</v>
      </c>
      <c r="E21" s="281">
        <f>E11</f>
        <v>22748923.780000001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20229614.890000001</v>
      </c>
      <c r="E26" s="283">
        <v>20862149.280000001</v>
      </c>
      <c r="G26" s="69"/>
      <c r="H26" s="170"/>
    </row>
    <row r="27" spans="2:11" ht="13">
      <c r="B27" s="8" t="s">
        <v>17</v>
      </c>
      <c r="C27" s="9" t="s">
        <v>108</v>
      </c>
      <c r="D27" s="284">
        <v>-1403590.65</v>
      </c>
      <c r="E27" s="219">
        <v>-679638.9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655944.94000000006</v>
      </c>
      <c r="E28" s="220">
        <v>585988.54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655944.94000000006</v>
      </c>
      <c r="E29" s="221">
        <v>585988.54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2059535.59</v>
      </c>
      <c r="E32" s="220">
        <v>1265627.44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2023128.3</v>
      </c>
      <c r="E33" s="221">
        <v>1222867.94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36407.29</v>
      </c>
      <c r="E34" s="221">
        <v>42759.48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0</v>
      </c>
      <c r="E35" s="221">
        <v>0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0.02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1771094.21</v>
      </c>
      <c r="E40" s="288">
        <v>2566413.4</v>
      </c>
      <c r="G40" s="69"/>
      <c r="H40" s="185"/>
    </row>
    <row r="41" spans="2:10" ht="13.5" thickBot="1">
      <c r="B41" s="92" t="s">
        <v>37</v>
      </c>
      <c r="C41" s="93" t="s">
        <v>38</v>
      </c>
      <c r="D41" s="289">
        <v>20597118.450000003</v>
      </c>
      <c r="E41" s="281">
        <v>22748923.780000001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1084860.7239999999</v>
      </c>
      <c r="E47" s="125">
        <v>1007035.454</v>
      </c>
      <c r="G47" s="68"/>
    </row>
    <row r="48" spans="2:10">
      <c r="B48" s="115" t="s">
        <v>6</v>
      </c>
      <c r="C48" s="11" t="s">
        <v>41</v>
      </c>
      <c r="D48" s="210">
        <v>1013039.4672</v>
      </c>
      <c r="E48" s="125">
        <v>975942.3665</v>
      </c>
      <c r="G48" s="12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18.647200000000002</v>
      </c>
      <c r="E50" s="125">
        <v>20.7164</v>
      </c>
      <c r="G50" s="134"/>
    </row>
    <row r="51" spans="2:7">
      <c r="B51" s="95" t="s">
        <v>6</v>
      </c>
      <c r="C51" s="5" t="s">
        <v>111</v>
      </c>
      <c r="D51" s="210">
        <v>18.607099999999999</v>
      </c>
      <c r="E51" s="125">
        <v>20.631800000000002</v>
      </c>
      <c r="G51" s="134"/>
    </row>
    <row r="52" spans="2:7">
      <c r="B52" s="95" t="s">
        <v>8</v>
      </c>
      <c r="C52" s="5" t="s">
        <v>112</v>
      </c>
      <c r="D52" s="210">
        <v>20.652999999999999</v>
      </c>
      <c r="E52" s="125">
        <v>23.4255</v>
      </c>
    </row>
    <row r="53" spans="2:7" ht="13.5" customHeight="1" thickBot="1">
      <c r="B53" s="96" t="s">
        <v>9</v>
      </c>
      <c r="C53" s="15" t="s">
        <v>41</v>
      </c>
      <c r="D53" s="209">
        <v>20.332000000000001</v>
      </c>
      <c r="E53" s="292">
        <v>23.309699999999999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D70</f>
        <v>22748886.68</v>
      </c>
      <c r="E58" s="28">
        <f>D58/E21</f>
        <v>0.99999836915361973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v>0</v>
      </c>
      <c r="E64" s="75">
        <v>0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f>E12</f>
        <v>22748886.68</v>
      </c>
      <c r="E70" s="108">
        <f>D70/E21</f>
        <v>0.99999836915361973</v>
      </c>
    </row>
    <row r="71" spans="2:5" ht="13">
      <c r="B71" s="122" t="s">
        <v>23</v>
      </c>
      <c r="C71" s="10" t="s">
        <v>61</v>
      </c>
      <c r="D71" s="114">
        <f>E13</f>
        <v>37.1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D58+D71</f>
        <v>22748923.780000001</v>
      </c>
      <c r="E74" s="62">
        <f>E58+E72-E73</f>
        <v>0.99999836915361973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22748923.780000001</v>
      </c>
      <c r="E76" s="73">
        <f>E74</f>
        <v>0.99999836915361973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Arkusz84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19199569.57</v>
      </c>
      <c r="E11" s="269">
        <f>E12+E13</f>
        <v>20946269.559999999</v>
      </c>
    </row>
    <row r="12" spans="2:12">
      <c r="B12" s="135" t="s">
        <v>4</v>
      </c>
      <c r="C12" s="136" t="s">
        <v>5</v>
      </c>
      <c r="D12" s="270">
        <v>19199557.800000001</v>
      </c>
      <c r="E12" s="271">
        <v>20946235.379999999</v>
      </c>
    </row>
    <row r="13" spans="2:12">
      <c r="B13" s="135" t="s">
        <v>6</v>
      </c>
      <c r="C13" s="137" t="s">
        <v>7</v>
      </c>
      <c r="D13" s="272">
        <v>11.77</v>
      </c>
      <c r="E13" s="325">
        <v>34.18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19199569.57</v>
      </c>
      <c r="E21" s="281">
        <f>E11</f>
        <v>20946269.559999999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18593372.379999999</v>
      </c>
      <c r="E26" s="283">
        <v>19199569.57</v>
      </c>
      <c r="G26" s="69"/>
      <c r="H26" s="170"/>
    </row>
    <row r="27" spans="2:11" ht="13">
      <c r="B27" s="8" t="s">
        <v>17</v>
      </c>
      <c r="C27" s="9" t="s">
        <v>108</v>
      </c>
      <c r="D27" s="284">
        <v>-1003889.26</v>
      </c>
      <c r="E27" s="219">
        <v>-749883.46000000008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621542.84000000008</v>
      </c>
      <c r="E28" s="220">
        <v>555945.1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621542.80000000005</v>
      </c>
      <c r="E29" s="221">
        <v>535349.9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0.04</v>
      </c>
      <c r="E31" s="221">
        <v>20595.2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1625432.1</v>
      </c>
      <c r="E32" s="220">
        <v>1305828.56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1533881.1600000001</v>
      </c>
      <c r="E33" s="221">
        <v>1285443.28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91542.56</v>
      </c>
      <c r="E34" s="221">
        <v>20385.28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0</v>
      </c>
      <c r="E35" s="221">
        <v>0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8.3800000000000097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1899456.4500000002</v>
      </c>
      <c r="E40" s="288">
        <v>2496583.4500000002</v>
      </c>
      <c r="G40" s="69"/>
    </row>
    <row r="41" spans="2:10" ht="13.5" thickBot="1">
      <c r="B41" s="92" t="s">
        <v>37</v>
      </c>
      <c r="C41" s="93" t="s">
        <v>38</v>
      </c>
      <c r="D41" s="289">
        <v>19488939.569999997</v>
      </c>
      <c r="E41" s="281">
        <v>20946269.559999999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8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95" t="s">
        <v>4</v>
      </c>
      <c r="C47" s="5" t="s">
        <v>40</v>
      </c>
      <c r="D47" s="210">
        <v>903705.16910000006</v>
      </c>
      <c r="E47" s="125">
        <v>830377.33581298788</v>
      </c>
      <c r="G47" s="68"/>
      <c r="H47" s="128"/>
    </row>
    <row r="48" spans="2:10">
      <c r="B48" s="115" t="s">
        <v>6</v>
      </c>
      <c r="C48" s="11" t="s">
        <v>41</v>
      </c>
      <c r="D48" s="210">
        <v>858801.02280000004</v>
      </c>
      <c r="E48" s="125">
        <v>800138.64769999997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95" t="s">
        <v>4</v>
      </c>
      <c r="C50" s="5" t="s">
        <v>40</v>
      </c>
      <c r="D50" s="210">
        <v>20.5746</v>
      </c>
      <c r="E50" s="125">
        <v>23.121500000000001</v>
      </c>
      <c r="G50" s="134"/>
    </row>
    <row r="51" spans="2:7">
      <c r="B51" s="95" t="s">
        <v>6</v>
      </c>
      <c r="C51" s="5" t="s">
        <v>111</v>
      </c>
      <c r="D51" s="210">
        <v>20.505500000000001</v>
      </c>
      <c r="E51" s="125">
        <v>23.011300000000002</v>
      </c>
      <c r="G51" s="134"/>
    </row>
    <row r="52" spans="2:7">
      <c r="B52" s="95" t="s">
        <v>8</v>
      </c>
      <c r="C52" s="5" t="s">
        <v>112</v>
      </c>
      <c r="D52" s="210">
        <v>23.007000000000001</v>
      </c>
      <c r="E52" s="125">
        <v>26.307000000000002</v>
      </c>
    </row>
    <row r="53" spans="2:7" ht="12.75" customHeight="1" thickBot="1">
      <c r="B53" s="96" t="s">
        <v>9</v>
      </c>
      <c r="C53" s="15" t="s">
        <v>41</v>
      </c>
      <c r="D53" s="209">
        <v>22.693300000000001</v>
      </c>
      <c r="E53" s="292">
        <v>26.1783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D70</f>
        <v>20946235.379999999</v>
      </c>
      <c r="E58" s="28">
        <f>D58/E21</f>
        <v>0.9999983682058563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v>0</v>
      </c>
      <c r="E64" s="75">
        <v>0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f>E12</f>
        <v>20946235.379999999</v>
      </c>
      <c r="E70" s="108">
        <f>D70/E21</f>
        <v>0.9999983682058563</v>
      </c>
    </row>
    <row r="71" spans="2:5" ht="13">
      <c r="B71" s="122" t="s">
        <v>23</v>
      </c>
      <c r="C71" s="10" t="s">
        <v>61</v>
      </c>
      <c r="D71" s="114">
        <f>E13</f>
        <v>34.18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D58+D71</f>
        <v>20946269.559999999</v>
      </c>
      <c r="E74" s="62">
        <f>E58+E72-E73</f>
        <v>0.9999983682058563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20946269.559999999</v>
      </c>
      <c r="E76" s="73">
        <f>E74</f>
        <v>0.9999983682058563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Arkusz85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.81640625" customWidth="1"/>
    <col min="9" max="9" width="13.26953125" customWidth="1"/>
    <col min="10" max="10" width="13.54296875" customWidth="1"/>
    <col min="11" max="11" width="13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79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14087416.100000001</v>
      </c>
      <c r="E11" s="269">
        <f>E12+E13</f>
        <v>15164579.039999999</v>
      </c>
    </row>
    <row r="12" spans="2:12">
      <c r="B12" s="135" t="s">
        <v>4</v>
      </c>
      <c r="C12" s="136" t="s">
        <v>5</v>
      </c>
      <c r="D12" s="270">
        <v>14087407.390000001</v>
      </c>
      <c r="E12" s="271">
        <v>15164553.539999999</v>
      </c>
    </row>
    <row r="13" spans="2:12">
      <c r="B13" s="135" t="s">
        <v>6</v>
      </c>
      <c r="C13" s="137" t="s">
        <v>7</v>
      </c>
      <c r="D13" s="272">
        <v>8.7100000000000009</v>
      </c>
      <c r="E13" s="325">
        <v>25.5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14087416.100000001</v>
      </c>
      <c r="E21" s="281">
        <f>E11</f>
        <v>15164579.039999999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13599489.5</v>
      </c>
      <c r="E26" s="283">
        <v>14087416.100000001</v>
      </c>
      <c r="G26" s="69"/>
    </row>
    <row r="27" spans="2:11" ht="13">
      <c r="B27" s="8" t="s">
        <v>17</v>
      </c>
      <c r="C27" s="9" t="s">
        <v>108</v>
      </c>
      <c r="D27" s="284">
        <v>-599988.29999999981</v>
      </c>
      <c r="E27" s="219">
        <v>-718910.75000000175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462181.01</v>
      </c>
      <c r="E28" s="220">
        <v>399897.17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462181.01</v>
      </c>
      <c r="E29" s="221">
        <v>399897.17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1062169.3099999998</v>
      </c>
      <c r="E32" s="220">
        <v>1118807.9200000018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1011263.08</v>
      </c>
      <c r="E33" s="221">
        <v>1050050.83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50906.22</v>
      </c>
      <c r="E34" s="221">
        <v>45148.42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0</v>
      </c>
      <c r="E35" s="221">
        <v>0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9.9999997764825821E-3</v>
      </c>
      <c r="E39" s="222">
        <v>23608.670000001788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1447993.8399999999</v>
      </c>
      <c r="E40" s="288">
        <v>1796073.69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14447495.039999999</v>
      </c>
      <c r="E41" s="281">
        <v>15164579.039999999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712466.51020000002</v>
      </c>
      <c r="E47" s="125">
        <v>655170.75700286962</v>
      </c>
      <c r="G47" s="68"/>
    </row>
    <row r="48" spans="2:10">
      <c r="B48" s="147" t="s">
        <v>6</v>
      </c>
      <c r="C48" s="145" t="s">
        <v>41</v>
      </c>
      <c r="D48" s="210">
        <v>683869.48080000002</v>
      </c>
      <c r="E48" s="125">
        <v>624676.2855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19.087900000000001</v>
      </c>
      <c r="E50" s="125">
        <v>21.501899999999999</v>
      </c>
      <c r="G50" s="134"/>
    </row>
    <row r="51" spans="2:7">
      <c r="B51" s="146" t="s">
        <v>6</v>
      </c>
      <c r="C51" s="136" t="s">
        <v>111</v>
      </c>
      <c r="D51" s="210">
        <v>19.0276</v>
      </c>
      <c r="E51" s="125">
        <v>21.4023</v>
      </c>
      <c r="G51" s="134"/>
    </row>
    <row r="52" spans="2:7">
      <c r="B52" s="146" t="s">
        <v>8</v>
      </c>
      <c r="C52" s="136" t="s">
        <v>112</v>
      </c>
      <c r="D52" s="210">
        <v>21.3506</v>
      </c>
      <c r="E52" s="125">
        <v>24.3935</v>
      </c>
    </row>
    <row r="53" spans="2:7" ht="13.5" customHeight="1" thickBot="1">
      <c r="B53" s="148" t="s">
        <v>9</v>
      </c>
      <c r="C53" s="149" t="s">
        <v>41</v>
      </c>
      <c r="D53" s="209">
        <v>21.126100000000001</v>
      </c>
      <c r="E53" s="292">
        <v>24.2759</v>
      </c>
    </row>
    <row r="54" spans="2:7">
      <c r="B54" s="102"/>
      <c r="C54" s="103"/>
      <c r="D54" s="104"/>
      <c r="E54" s="104"/>
    </row>
    <row r="55" spans="2:7" ht="13.5">
      <c r="B55" s="367" t="s">
        <v>192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D70</f>
        <v>15164553.539999999</v>
      </c>
      <c r="E58" s="28">
        <f>D58/E21</f>
        <v>0.99999831844986053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v>0</v>
      </c>
      <c r="E64" s="75">
        <v>0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f>E12</f>
        <v>15164553.539999999</v>
      </c>
      <c r="E70" s="108">
        <f>D70/E21</f>
        <v>0.99999831844986053</v>
      </c>
    </row>
    <row r="71" spans="2:5" ht="13">
      <c r="B71" s="122" t="s">
        <v>23</v>
      </c>
      <c r="C71" s="10" t="s">
        <v>61</v>
      </c>
      <c r="D71" s="114">
        <f>E13</f>
        <v>25.5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D58+D71</f>
        <v>15164579.039999999</v>
      </c>
      <c r="E74" s="62">
        <f>E58+E72-E73</f>
        <v>0.99999831844986053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15164579.039999999</v>
      </c>
      <c r="E76" s="73">
        <f>E74</f>
        <v>0.99999831844986053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Arkusz86"/>
  <dimension ref="A1:L81"/>
  <sheetViews>
    <sheetView zoomScale="80" zoomScaleNormal="80" workbookViewId="0">
      <selection activeCell="A7" sqref="A7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1" max="11" width="16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17601976.32</v>
      </c>
      <c r="E11" s="269">
        <f>E12+E13</f>
        <v>19341715.669999998</v>
      </c>
    </row>
    <row r="12" spans="2:12">
      <c r="B12" s="135" t="s">
        <v>4</v>
      </c>
      <c r="C12" s="136" t="s">
        <v>5</v>
      </c>
      <c r="D12" s="270">
        <v>17601965.699999999</v>
      </c>
      <c r="E12" s="271">
        <v>19341683.739999998</v>
      </c>
    </row>
    <row r="13" spans="2:12">
      <c r="B13" s="135" t="s">
        <v>6</v>
      </c>
      <c r="C13" s="137" t="s">
        <v>7</v>
      </c>
      <c r="D13" s="272">
        <v>10.62</v>
      </c>
      <c r="E13" s="325">
        <v>31.93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17601976.32</v>
      </c>
      <c r="E21" s="281">
        <f>E11</f>
        <v>19341715.669999998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16727443.810000001</v>
      </c>
      <c r="E26" s="283">
        <v>17601976.32</v>
      </c>
      <c r="G26" s="69"/>
    </row>
    <row r="27" spans="2:11" ht="13">
      <c r="B27" s="8" t="s">
        <v>17</v>
      </c>
      <c r="C27" s="9" t="s">
        <v>108</v>
      </c>
      <c r="D27" s="284">
        <v>-57363.199999999953</v>
      </c>
      <c r="E27" s="219">
        <v>-489495.19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586802.04</v>
      </c>
      <c r="E28" s="220">
        <v>501704.02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586802.04</v>
      </c>
      <c r="E29" s="221">
        <v>501704.02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644165.24</v>
      </c>
      <c r="E32" s="220">
        <v>991199.21000000008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644165.23</v>
      </c>
      <c r="E33" s="221">
        <v>991188.57000000007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0</v>
      </c>
      <c r="E35" s="221">
        <v>0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10.64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1904027.27</v>
      </c>
      <c r="E40" s="288">
        <v>2229234.54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18574107.880000003</v>
      </c>
      <c r="E41" s="281">
        <v>19341715.669999998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29">
        <v>838480.97030000004</v>
      </c>
      <c r="E47" s="125">
        <v>778486.82337851892</v>
      </c>
      <c r="G47" s="68"/>
    </row>
    <row r="48" spans="2:10">
      <c r="B48" s="147" t="s">
        <v>6</v>
      </c>
      <c r="C48" s="145" t="s">
        <v>41</v>
      </c>
      <c r="D48" s="229">
        <v>835993.69350000005</v>
      </c>
      <c r="E48" s="125">
        <v>758317.25230000005</v>
      </c>
      <c r="G48" s="128"/>
    </row>
    <row r="49" spans="2:7" ht="13">
      <c r="B49" s="113" t="s">
        <v>23</v>
      </c>
      <c r="C49" s="116" t="s">
        <v>110</v>
      </c>
      <c r="D49" s="230"/>
      <c r="E49" s="125"/>
    </row>
    <row r="50" spans="2:7">
      <c r="B50" s="146" t="s">
        <v>4</v>
      </c>
      <c r="C50" s="136" t="s">
        <v>40</v>
      </c>
      <c r="D50" s="229">
        <v>19.9497</v>
      </c>
      <c r="E50" s="125">
        <v>22.610499999999998</v>
      </c>
      <c r="G50" s="134"/>
    </row>
    <row r="51" spans="2:7">
      <c r="B51" s="146" t="s">
        <v>6</v>
      </c>
      <c r="C51" s="136" t="s">
        <v>111</v>
      </c>
      <c r="D51" s="229">
        <v>19.9497</v>
      </c>
      <c r="E51" s="125">
        <v>22.506400000000003</v>
      </c>
      <c r="G51" s="134"/>
    </row>
    <row r="52" spans="2:7">
      <c r="B52" s="146" t="s">
        <v>8</v>
      </c>
      <c r="C52" s="136" t="s">
        <v>112</v>
      </c>
      <c r="D52" s="229">
        <v>22.526900000000001</v>
      </c>
      <c r="E52" s="125">
        <v>25.631</v>
      </c>
    </row>
    <row r="53" spans="2:7" ht="13.5" customHeight="1" thickBot="1">
      <c r="B53" s="148" t="s">
        <v>9</v>
      </c>
      <c r="C53" s="149" t="s">
        <v>41</v>
      </c>
      <c r="D53" s="231">
        <v>22.218</v>
      </c>
      <c r="E53" s="292">
        <v>25.5061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D70</f>
        <v>19341683.739999998</v>
      </c>
      <c r="E58" s="28">
        <f>D58/E21</f>
        <v>0.99999834916402741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v>0</v>
      </c>
      <c r="E64" s="75">
        <v>0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f>E12</f>
        <v>19341683.739999998</v>
      </c>
      <c r="E70" s="108">
        <f>D70/E21</f>
        <v>0.99999834916402741</v>
      </c>
    </row>
    <row r="71" spans="2:5" ht="13">
      <c r="B71" s="122" t="s">
        <v>23</v>
      </c>
      <c r="C71" s="10" t="s">
        <v>61</v>
      </c>
      <c r="D71" s="114">
        <f>E13</f>
        <v>31.93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D58+D71</f>
        <v>19341715.669999998</v>
      </c>
      <c r="E74" s="62">
        <f>E58+E72-E73</f>
        <v>0.99999834916402741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19341715.669999998</v>
      </c>
      <c r="E76" s="73">
        <f>E74</f>
        <v>0.99999834916402741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5.7265625" customWidth="1"/>
    <col min="11" max="11" width="14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  <c r="G9" s="158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59084967.550000004</v>
      </c>
      <c r="E11" s="269">
        <f>SUM(E12:E14)</f>
        <v>64743846.560000002</v>
      </c>
    </row>
    <row r="12" spans="2:12">
      <c r="B12" s="99" t="s">
        <v>4</v>
      </c>
      <c r="C12" s="155" t="s">
        <v>5</v>
      </c>
      <c r="D12" s="270">
        <v>59066881.380000003</v>
      </c>
      <c r="E12" s="271">
        <v>64734060.270000003</v>
      </c>
      <c r="H12" s="68"/>
    </row>
    <row r="13" spans="2:12">
      <c r="B13" s="99" t="s">
        <v>6</v>
      </c>
      <c r="C13" s="155" t="s">
        <v>7</v>
      </c>
      <c r="D13" s="272">
        <v>0</v>
      </c>
      <c r="E13" s="273">
        <v>317.61</v>
      </c>
      <c r="G13" s="68"/>
      <c r="H13" s="68"/>
    </row>
    <row r="14" spans="2:12">
      <c r="B14" s="99" t="s">
        <v>8</v>
      </c>
      <c r="C14" s="155" t="s">
        <v>10</v>
      </c>
      <c r="D14" s="272">
        <v>18086.170000000002</v>
      </c>
      <c r="E14" s="273">
        <f>E15</f>
        <v>9468.68</v>
      </c>
      <c r="H14" s="68"/>
    </row>
    <row r="15" spans="2:12">
      <c r="B15" s="99" t="s">
        <v>103</v>
      </c>
      <c r="C15" s="155" t="s">
        <v>11</v>
      </c>
      <c r="D15" s="272">
        <v>18086.170000000002</v>
      </c>
      <c r="E15" s="273">
        <v>9468.68</v>
      </c>
      <c r="H15" s="68"/>
    </row>
    <row r="16" spans="2:12">
      <c r="B16" s="100" t="s">
        <v>104</v>
      </c>
      <c r="C16" s="156" t="s">
        <v>12</v>
      </c>
      <c r="D16" s="274">
        <v>0</v>
      </c>
      <c r="E16" s="275">
        <v>0</v>
      </c>
      <c r="H16" s="68"/>
    </row>
    <row r="17" spans="2:11" ht="13">
      <c r="B17" s="8" t="s">
        <v>13</v>
      </c>
      <c r="C17" s="157" t="s">
        <v>65</v>
      </c>
      <c r="D17" s="276">
        <v>184417.74</v>
      </c>
      <c r="E17" s="277">
        <f>E18</f>
        <v>132391.01</v>
      </c>
      <c r="H17" s="68"/>
    </row>
    <row r="18" spans="2:11">
      <c r="B18" s="99" t="s">
        <v>4</v>
      </c>
      <c r="C18" s="155" t="s">
        <v>11</v>
      </c>
      <c r="D18" s="274">
        <v>184417.74</v>
      </c>
      <c r="E18" s="275">
        <v>132391.01</v>
      </c>
    </row>
    <row r="19" spans="2:11" ht="15" customHeight="1">
      <c r="B19" s="99" t="s">
        <v>6</v>
      </c>
      <c r="C19" s="155" t="s">
        <v>105</v>
      </c>
      <c r="D19" s="272">
        <v>0</v>
      </c>
      <c r="E19" s="273">
        <v>0</v>
      </c>
    </row>
    <row r="20" spans="2:11" ht="13" thickBot="1">
      <c r="B20" s="101" t="s">
        <v>8</v>
      </c>
      <c r="C20" s="65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58900549.810000002</v>
      </c>
      <c r="E21" s="281">
        <f>E11-E17</f>
        <v>64611455.550000004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8"/>
      <c r="D23" s="378"/>
      <c r="E23" s="378"/>
      <c r="G23" s="68"/>
    </row>
    <row r="24" spans="2:11" ht="16.5" customHeight="1" thickBot="1">
      <c r="B24" s="366" t="s">
        <v>102</v>
      </c>
      <c r="C24" s="379"/>
      <c r="D24" s="379"/>
      <c r="E24" s="379"/>
      <c r="K24" s="134"/>
    </row>
    <row r="25" spans="2:11" ht="13.5" thickBot="1">
      <c r="B25" s="81"/>
      <c r="C25" s="4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46886506.210000001</v>
      </c>
      <c r="E26" s="283">
        <v>58900549.810000002</v>
      </c>
      <c r="G26" s="69"/>
    </row>
    <row r="27" spans="2:11" ht="13">
      <c r="B27" s="8" t="s">
        <v>17</v>
      </c>
      <c r="C27" s="9" t="s">
        <v>108</v>
      </c>
      <c r="D27" s="284">
        <v>-1922733.5500000012</v>
      </c>
      <c r="E27" s="219">
        <v>-963534.34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2934467.6999999997</v>
      </c>
      <c r="E28" s="220">
        <v>2746993.8</v>
      </c>
      <c r="F28" s="68"/>
      <c r="G28" s="127"/>
      <c r="H28" s="175"/>
      <c r="I28" s="175"/>
      <c r="J28" s="127"/>
    </row>
    <row r="29" spans="2:11">
      <c r="B29" s="97" t="s">
        <v>4</v>
      </c>
      <c r="C29" s="5" t="s">
        <v>20</v>
      </c>
      <c r="D29" s="285">
        <v>2590316.7999999998</v>
      </c>
      <c r="E29" s="221">
        <v>2564647.67</v>
      </c>
      <c r="F29" s="68"/>
      <c r="G29" s="127"/>
      <c r="H29" s="175"/>
      <c r="I29" s="175"/>
      <c r="J29" s="127"/>
    </row>
    <row r="30" spans="2:11">
      <c r="B30" s="97" t="s">
        <v>6</v>
      </c>
      <c r="C30" s="5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97" t="s">
        <v>8</v>
      </c>
      <c r="C31" s="5" t="s">
        <v>22</v>
      </c>
      <c r="D31" s="285">
        <v>344150.89999999997</v>
      </c>
      <c r="E31" s="221">
        <v>182346.13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4857201.2500000009</v>
      </c>
      <c r="E32" s="220">
        <v>3710528.14</v>
      </c>
      <c r="F32" s="68"/>
      <c r="G32" s="127"/>
      <c r="H32" s="175"/>
      <c r="I32" s="175"/>
      <c r="J32" s="127"/>
    </row>
    <row r="33" spans="2:10">
      <c r="B33" s="97" t="s">
        <v>4</v>
      </c>
      <c r="C33" s="5" t="s">
        <v>25</v>
      </c>
      <c r="D33" s="285">
        <v>4055889.58</v>
      </c>
      <c r="E33" s="221">
        <v>2580133.89</v>
      </c>
      <c r="F33" s="68"/>
      <c r="G33" s="127"/>
      <c r="H33" s="175"/>
      <c r="I33" s="175"/>
      <c r="J33" s="127"/>
    </row>
    <row r="34" spans="2:10">
      <c r="B34" s="97" t="s">
        <v>6</v>
      </c>
      <c r="C34" s="5" t="s">
        <v>26</v>
      </c>
      <c r="D34" s="285">
        <v>66697</v>
      </c>
      <c r="E34" s="221">
        <v>207006.66</v>
      </c>
      <c r="F34" s="68"/>
      <c r="G34" s="127"/>
      <c r="H34" s="175"/>
      <c r="I34" s="175"/>
      <c r="J34" s="127"/>
    </row>
    <row r="35" spans="2:10">
      <c r="B35" s="97" t="s">
        <v>8</v>
      </c>
      <c r="C35" s="5" t="s">
        <v>27</v>
      </c>
      <c r="D35" s="285">
        <v>654263.23</v>
      </c>
      <c r="E35" s="221">
        <v>662169.77</v>
      </c>
      <c r="F35" s="68"/>
      <c r="G35" s="127"/>
      <c r="H35" s="175"/>
      <c r="I35" s="175"/>
      <c r="J35" s="127"/>
    </row>
    <row r="36" spans="2:10">
      <c r="B36" s="97" t="s">
        <v>9</v>
      </c>
      <c r="C36" s="5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97" t="s">
        <v>29</v>
      </c>
      <c r="C37" s="5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97" t="s">
        <v>31</v>
      </c>
      <c r="C38" s="5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98" t="s">
        <v>33</v>
      </c>
      <c r="C39" s="11" t="s">
        <v>34</v>
      </c>
      <c r="D39" s="286">
        <v>80351.44</v>
      </c>
      <c r="E39" s="222">
        <v>261217.82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9691216.160000002</v>
      </c>
      <c r="E40" s="288">
        <v>6674440.0800000001</v>
      </c>
      <c r="G40" s="69"/>
    </row>
    <row r="41" spans="2:10" ht="13.5" thickBot="1">
      <c r="B41" s="92" t="s">
        <v>37</v>
      </c>
      <c r="C41" s="93" t="s">
        <v>38</v>
      </c>
      <c r="D41" s="289">
        <v>54654988.82</v>
      </c>
      <c r="E41" s="281">
        <v>64611455.550000004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77"/>
      <c r="D43" s="377"/>
      <c r="E43" s="377"/>
      <c r="G43" s="68"/>
    </row>
    <row r="44" spans="2:10" ht="15.75" customHeight="1" thickBot="1">
      <c r="B44" s="366" t="s">
        <v>118</v>
      </c>
      <c r="C44" s="372"/>
      <c r="D44" s="372"/>
      <c r="E44" s="372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4073504.6143999998</v>
      </c>
      <c r="E47" s="310">
        <v>3888338.3819646155</v>
      </c>
      <c r="G47" s="163"/>
    </row>
    <row r="48" spans="2:10">
      <c r="B48" s="147" t="s">
        <v>6</v>
      </c>
      <c r="C48" s="145" t="s">
        <v>41</v>
      </c>
      <c r="D48" s="210">
        <v>3922438.1688999999</v>
      </c>
      <c r="E48" s="310">
        <v>3826714.7036000001</v>
      </c>
      <c r="J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11.5101</v>
      </c>
      <c r="E50" s="200">
        <v>15.148000000000001</v>
      </c>
      <c r="G50" s="160"/>
    </row>
    <row r="51" spans="2:7">
      <c r="B51" s="146" t="s">
        <v>6</v>
      </c>
      <c r="C51" s="136" t="s">
        <v>111</v>
      </c>
      <c r="D51" s="210">
        <v>11.5101</v>
      </c>
      <c r="E51" s="200">
        <v>14.3649</v>
      </c>
      <c r="G51" s="134"/>
    </row>
    <row r="52" spans="2:7" ht="12.75" customHeight="1">
      <c r="B52" s="146" t="s">
        <v>8</v>
      </c>
      <c r="C52" s="136" t="s">
        <v>112</v>
      </c>
      <c r="D52" s="210">
        <v>13.9339</v>
      </c>
      <c r="E52" s="200">
        <v>16.934100000000001</v>
      </c>
    </row>
    <row r="53" spans="2:7" ht="13" thickBot="1">
      <c r="B53" s="148" t="s">
        <v>9</v>
      </c>
      <c r="C53" s="149" t="s">
        <v>41</v>
      </c>
      <c r="D53" s="209">
        <v>13.933900000000001</v>
      </c>
      <c r="E53" s="292">
        <v>16.8843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8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64734060.270000003</v>
      </c>
      <c r="E58" s="28">
        <f>D58/E21</f>
        <v>1.0018975693854337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64545500.450000003</v>
      </c>
      <c r="E64" s="75">
        <f>D64/E21</f>
        <v>0.99897920423803233</v>
      </c>
    </row>
    <row r="65" spans="2:7">
      <c r="B65" s="201" t="s">
        <v>33</v>
      </c>
      <c r="C65" s="145" t="s">
        <v>115</v>
      </c>
      <c r="D65" s="74">
        <v>0</v>
      </c>
      <c r="E65" s="75">
        <v>0</v>
      </c>
      <c r="G65" s="68"/>
    </row>
    <row r="66" spans="2:7">
      <c r="B66" s="201" t="s">
        <v>50</v>
      </c>
      <c r="C66" s="145" t="s">
        <v>51</v>
      </c>
      <c r="D66" s="74">
        <v>0</v>
      </c>
      <c r="E66" s="75">
        <v>0</v>
      </c>
    </row>
    <row r="67" spans="2:7">
      <c r="B67" s="202" t="s">
        <v>52</v>
      </c>
      <c r="C67" s="136" t="s">
        <v>53</v>
      </c>
      <c r="D67" s="72">
        <v>0</v>
      </c>
      <c r="E67" s="73">
        <v>0</v>
      </c>
    </row>
    <row r="68" spans="2:7">
      <c r="B68" s="202" t="s">
        <v>54</v>
      </c>
      <c r="C68" s="136" t="s">
        <v>55</v>
      </c>
      <c r="D68" s="72">
        <v>0</v>
      </c>
      <c r="E68" s="73">
        <v>0</v>
      </c>
    </row>
    <row r="69" spans="2:7">
      <c r="B69" s="202" t="s">
        <v>56</v>
      </c>
      <c r="C69" s="136" t="s">
        <v>57</v>
      </c>
      <c r="D69" s="293">
        <v>188559.82</v>
      </c>
      <c r="E69" s="73">
        <f>D69/E21</f>
        <v>2.9183651474014812E-3</v>
      </c>
    </row>
    <row r="70" spans="2:7">
      <c r="B70" s="203" t="s">
        <v>58</v>
      </c>
      <c r="C70" s="168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317.61</v>
      </c>
      <c r="E71" s="62">
        <f>D71/E21</f>
        <v>4.9156917654364777E-6</v>
      </c>
    </row>
    <row r="72" spans="2:7" ht="13">
      <c r="B72" s="109" t="s">
        <v>60</v>
      </c>
      <c r="C72" s="110" t="s">
        <v>63</v>
      </c>
      <c r="D72" s="111">
        <f>E14</f>
        <v>9468.68</v>
      </c>
      <c r="E72" s="112">
        <f>D72/E21</f>
        <v>1.4654800637748516E-4</v>
      </c>
    </row>
    <row r="73" spans="2:7" ht="13">
      <c r="B73" s="20" t="s">
        <v>62</v>
      </c>
      <c r="C73" s="21" t="s">
        <v>65</v>
      </c>
      <c r="D73" s="22">
        <f>E17</f>
        <v>132391.01</v>
      </c>
      <c r="E73" s="23">
        <f>D73/E21</f>
        <v>2.0490330835767714E-3</v>
      </c>
    </row>
    <row r="74" spans="2:7" ht="13">
      <c r="B74" s="113" t="s">
        <v>64</v>
      </c>
      <c r="C74" s="10" t="s">
        <v>66</v>
      </c>
      <c r="D74" s="114">
        <f>D58+D71+D72-D73</f>
        <v>64611455.550000004</v>
      </c>
      <c r="E74" s="62">
        <f>E58+E71+E72-E73</f>
        <v>1</v>
      </c>
    </row>
    <row r="75" spans="2:7">
      <c r="B75" s="202" t="s">
        <v>4</v>
      </c>
      <c r="C75" s="136" t="s">
        <v>67</v>
      </c>
      <c r="D75" s="72">
        <f>D74</f>
        <v>64611455.550000004</v>
      </c>
      <c r="E75" s="73">
        <f>E74</f>
        <v>1</v>
      </c>
    </row>
    <row r="76" spans="2:7">
      <c r="B76" s="202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Arkusz8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7.17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1397033.85</v>
      </c>
      <c r="E11" s="269">
        <v>1356099.56</v>
      </c>
    </row>
    <row r="12" spans="2:12">
      <c r="B12" s="135" t="s">
        <v>4</v>
      </c>
      <c r="C12" s="136" t="s">
        <v>5</v>
      </c>
      <c r="D12" s="270">
        <v>1397033.85</v>
      </c>
      <c r="E12" s="271">
        <v>1356099.56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1397033.85</v>
      </c>
      <c r="E21" s="281">
        <v>1356099.56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1069783.58</v>
      </c>
      <c r="E26" s="283">
        <v>1397033.85</v>
      </c>
      <c r="G26" s="69"/>
    </row>
    <row r="27" spans="2:11" ht="13">
      <c r="B27" s="8" t="s">
        <v>17</v>
      </c>
      <c r="C27" s="9" t="s">
        <v>108</v>
      </c>
      <c r="D27" s="284">
        <v>-26485.18</v>
      </c>
      <c r="E27" s="219">
        <v>-191005.88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14123.94</v>
      </c>
      <c r="E28" s="220">
        <v>9455.4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14123.94</v>
      </c>
      <c r="E29" s="221">
        <v>9455.39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0.01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40609.120000000003</v>
      </c>
      <c r="E32" s="220">
        <v>200461.28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28038.83</v>
      </c>
      <c r="E33" s="221">
        <v>192162.69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3341.48</v>
      </c>
      <c r="E35" s="221">
        <v>-2377.4900000000002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9228.8000000000011</v>
      </c>
      <c r="E37" s="221">
        <v>10676.08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180693.35</v>
      </c>
      <c r="E40" s="288">
        <v>150071.59</v>
      </c>
      <c r="G40" s="69"/>
      <c r="H40" s="185"/>
    </row>
    <row r="41" spans="2:10" ht="13.5" thickBot="1">
      <c r="B41" s="92" t="s">
        <v>37</v>
      </c>
      <c r="C41" s="93" t="s">
        <v>38</v>
      </c>
      <c r="D41" s="289">
        <v>1223991.75</v>
      </c>
      <c r="E41" s="281">
        <v>1356099.56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3230.31549</v>
      </c>
      <c r="E47" s="125">
        <v>3161.7830800000002</v>
      </c>
      <c r="G47" s="68"/>
      <c r="H47" s="128"/>
    </row>
    <row r="48" spans="2:10">
      <c r="B48" s="147" t="s">
        <v>6</v>
      </c>
      <c r="C48" s="145" t="s">
        <v>41</v>
      </c>
      <c r="D48" s="210">
        <v>3160.40112</v>
      </c>
      <c r="E48" s="125">
        <v>2770.3204500000002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331.17</v>
      </c>
      <c r="E50" s="125">
        <v>441.85</v>
      </c>
      <c r="G50" s="134"/>
    </row>
    <row r="51" spans="2:7">
      <c r="B51" s="146" t="s">
        <v>6</v>
      </c>
      <c r="C51" s="136" t="s">
        <v>111</v>
      </c>
      <c r="D51" s="210">
        <v>326.24</v>
      </c>
      <c r="E51" s="125">
        <v>416.5</v>
      </c>
      <c r="G51" s="134"/>
    </row>
    <row r="52" spans="2:7">
      <c r="B52" s="146" t="s">
        <v>8</v>
      </c>
      <c r="C52" s="136" t="s">
        <v>112</v>
      </c>
      <c r="D52" s="210">
        <v>390.12</v>
      </c>
      <c r="E52" s="125">
        <v>493.51</v>
      </c>
    </row>
    <row r="53" spans="2:7" ht="13.5" customHeight="1" thickBot="1">
      <c r="B53" s="148" t="s">
        <v>9</v>
      </c>
      <c r="C53" s="149" t="s">
        <v>41</v>
      </c>
      <c r="D53" s="209">
        <v>387.29</v>
      </c>
      <c r="E53" s="292">
        <v>489.51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1356099.56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1356099.56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1356099.56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1356099.56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Arkusz88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2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887798.56</v>
      </c>
      <c r="E11" s="269">
        <v>769480.82</v>
      </c>
    </row>
    <row r="12" spans="2:12">
      <c r="B12" s="135" t="s">
        <v>4</v>
      </c>
      <c r="C12" s="136" t="s">
        <v>5</v>
      </c>
      <c r="D12" s="270">
        <v>887798.56</v>
      </c>
      <c r="E12" s="271">
        <v>769480.82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887798.56</v>
      </c>
      <c r="E21" s="281">
        <v>769480.82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710585.52</v>
      </c>
      <c r="E26" s="283">
        <v>887798.56</v>
      </c>
      <c r="G26" s="69"/>
    </row>
    <row r="27" spans="2:11" ht="13">
      <c r="B27" s="8" t="s">
        <v>17</v>
      </c>
      <c r="C27" s="9" t="s">
        <v>108</v>
      </c>
      <c r="D27" s="284">
        <v>2525.7799999999988</v>
      </c>
      <c r="E27" s="219">
        <v>-119194.72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16577.87</v>
      </c>
      <c r="E28" s="220">
        <v>6532.11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8670.99</v>
      </c>
      <c r="E29" s="221">
        <v>6532.08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7906.88</v>
      </c>
      <c r="E31" s="221">
        <v>0.03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14052.09</v>
      </c>
      <c r="E32" s="220">
        <v>125726.83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2932.77</v>
      </c>
      <c r="E33" s="221">
        <v>300.36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80909.11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2824.54</v>
      </c>
      <c r="E35" s="221">
        <v>1982.44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5593.03</v>
      </c>
      <c r="E37" s="221">
        <v>6347.37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2701.75</v>
      </c>
      <c r="E39" s="222">
        <v>36187.550000000003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58680.41</v>
      </c>
      <c r="E40" s="288">
        <v>876.98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771791.71000000008</v>
      </c>
      <c r="E41" s="281">
        <v>769480.82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2270.7491199999999</v>
      </c>
      <c r="E47" s="125">
        <v>2502.3917999999999</v>
      </c>
      <c r="G47" s="68"/>
    </row>
    <row r="48" spans="2:10">
      <c r="B48" s="147" t="s">
        <v>6</v>
      </c>
      <c r="C48" s="145" t="s">
        <v>41</v>
      </c>
      <c r="D48" s="210">
        <v>2277.6795299999999</v>
      </c>
      <c r="E48" s="125">
        <v>2166.5751300000002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312.93</v>
      </c>
      <c r="E50" s="125">
        <v>354.78</v>
      </c>
      <c r="G50" s="134"/>
    </row>
    <row r="51" spans="2:7">
      <c r="B51" s="146" t="s">
        <v>6</v>
      </c>
      <c r="C51" s="136" t="s">
        <v>111</v>
      </c>
      <c r="D51" s="210">
        <v>312.93</v>
      </c>
      <c r="E51" s="125">
        <v>349.1</v>
      </c>
      <c r="G51" s="134"/>
    </row>
    <row r="52" spans="2:7">
      <c r="B52" s="146" t="s">
        <v>8</v>
      </c>
      <c r="C52" s="136" t="s">
        <v>112</v>
      </c>
      <c r="D52" s="210">
        <v>338.85</v>
      </c>
      <c r="E52" s="125">
        <v>357.3</v>
      </c>
    </row>
    <row r="53" spans="2:7" ht="12.75" customHeight="1" thickBot="1">
      <c r="B53" s="148" t="s">
        <v>9</v>
      </c>
      <c r="C53" s="149" t="s">
        <v>41</v>
      </c>
      <c r="D53" s="209">
        <v>338.85</v>
      </c>
      <c r="E53" s="292">
        <v>355.16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769480.82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769480.82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769480.82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769480.82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Arkusz89"/>
  <dimension ref="A1:L81"/>
  <sheetViews>
    <sheetView zoomScale="80" zoomScaleNormal="80" workbookViewId="0">
      <selection activeCell="A22" sqref="A22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3.17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8757.0399999999991</v>
      </c>
      <c r="E11" s="269">
        <v>11798.79</v>
      </c>
    </row>
    <row r="12" spans="2:12">
      <c r="B12" s="135" t="s">
        <v>4</v>
      </c>
      <c r="C12" s="136" t="s">
        <v>5</v>
      </c>
      <c r="D12" s="270">
        <v>8757.0399999999991</v>
      </c>
      <c r="E12" s="271">
        <v>11798.79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8757.0399999999991</v>
      </c>
      <c r="E21" s="281">
        <v>11798.79</v>
      </c>
      <c r="F21" s="71"/>
      <c r="G21" s="71"/>
      <c r="H21" s="130"/>
      <c r="J21" s="164"/>
      <c r="K21" s="130"/>
    </row>
    <row r="22" spans="2:11" ht="13">
      <c r="B22" s="3"/>
      <c r="C22" s="6"/>
      <c r="D22" s="7"/>
      <c r="E22" s="7"/>
      <c r="G22" s="69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  <c r="G24" s="68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G25" s="68"/>
    </row>
    <row r="26" spans="2:11" ht="13">
      <c r="B26" s="88" t="s">
        <v>15</v>
      </c>
      <c r="C26" s="89" t="s">
        <v>16</v>
      </c>
      <c r="D26" s="282">
        <v>3406.56</v>
      </c>
      <c r="E26" s="283">
        <v>8757.0400000000009</v>
      </c>
      <c r="G26" s="68"/>
    </row>
    <row r="27" spans="2:11" ht="13">
      <c r="B27" s="8" t="s">
        <v>17</v>
      </c>
      <c r="C27" s="9" t="s">
        <v>108</v>
      </c>
      <c r="D27" s="284">
        <v>-363.66999999999996</v>
      </c>
      <c r="E27" s="219">
        <v>1438.77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197.24</v>
      </c>
      <c r="E28" s="220">
        <v>6757.33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160.35</v>
      </c>
      <c r="E29" s="221">
        <v>1001.5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36.89</v>
      </c>
      <c r="E31" s="221">
        <v>5755.83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560.91</v>
      </c>
      <c r="E32" s="220">
        <v>5318.56</v>
      </c>
      <c r="F32" s="68"/>
      <c r="G32" s="68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512.53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11.26</v>
      </c>
      <c r="E35" s="221">
        <v>91.77</v>
      </c>
      <c r="F35" s="68"/>
      <c r="G35" s="69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9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37.11</v>
      </c>
      <c r="E37" s="221">
        <v>71.45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5155.34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537.44000000000005</v>
      </c>
      <c r="E40" s="288">
        <v>1602.98</v>
      </c>
      <c r="G40" s="69"/>
    </row>
    <row r="41" spans="2:10" ht="13.5" thickBot="1">
      <c r="B41" s="92" t="s">
        <v>37</v>
      </c>
      <c r="C41" s="93" t="s">
        <v>38</v>
      </c>
      <c r="D41" s="289">
        <v>3580.33</v>
      </c>
      <c r="E41" s="281">
        <v>11798.79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20.644590000000001</v>
      </c>
      <c r="E47" s="125">
        <v>38.966920000000002</v>
      </c>
      <c r="G47" s="68"/>
      <c r="H47" s="128"/>
    </row>
    <row r="48" spans="2:10">
      <c r="B48" s="147" t="s">
        <v>6</v>
      </c>
      <c r="C48" s="145" t="s">
        <v>41</v>
      </c>
      <c r="D48" s="210">
        <v>18.230709999999998</v>
      </c>
      <c r="E48" s="125">
        <v>46.913670000000003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165.01</v>
      </c>
      <c r="E50" s="125">
        <v>224.73</v>
      </c>
      <c r="G50" s="134"/>
    </row>
    <row r="51" spans="2:7">
      <c r="B51" s="146" t="s">
        <v>6</v>
      </c>
      <c r="C51" s="136" t="s">
        <v>111</v>
      </c>
      <c r="D51" s="210">
        <v>164.91</v>
      </c>
      <c r="E51" s="125">
        <v>212.91</v>
      </c>
      <c r="G51" s="134"/>
    </row>
    <row r="52" spans="2:7">
      <c r="B52" s="146" t="s">
        <v>8</v>
      </c>
      <c r="C52" s="136" t="s">
        <v>112</v>
      </c>
      <c r="D52" s="210">
        <v>197.42</v>
      </c>
      <c r="E52" s="125">
        <v>252.21</v>
      </c>
    </row>
    <row r="53" spans="2:7" ht="13.5" customHeight="1" thickBot="1">
      <c r="B53" s="148" t="s">
        <v>9</v>
      </c>
      <c r="C53" s="149" t="s">
        <v>41</v>
      </c>
      <c r="D53" s="209">
        <v>196.39</v>
      </c>
      <c r="E53" s="292">
        <v>251.5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11798.79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11798.79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11798.79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11798.79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Arkusz91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2252199.1399999997</v>
      </c>
      <c r="E11" s="269">
        <v>2262064.79</v>
      </c>
    </row>
    <row r="12" spans="2:12">
      <c r="B12" s="135" t="s">
        <v>4</v>
      </c>
      <c r="C12" s="136" t="s">
        <v>5</v>
      </c>
      <c r="D12" s="270">
        <v>2252199.1399999997</v>
      </c>
      <c r="E12" s="271">
        <v>2262064.79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2252199.1399999997</v>
      </c>
      <c r="E21" s="281">
        <v>2262064.79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2449964.0099999998</v>
      </c>
      <c r="E26" s="283">
        <v>2252199.14</v>
      </c>
      <c r="G26" s="69"/>
    </row>
    <row r="27" spans="2:11" ht="13">
      <c r="B27" s="8" t="s">
        <v>17</v>
      </c>
      <c r="C27" s="9" t="s">
        <v>108</v>
      </c>
      <c r="D27" s="284">
        <v>-325269.83</v>
      </c>
      <c r="E27" s="219">
        <v>-127095.46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0.01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0.01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325269.84000000003</v>
      </c>
      <c r="E32" s="220">
        <v>127095.46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301699.92</v>
      </c>
      <c r="E33" s="221">
        <v>107808.24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4588.83</v>
      </c>
      <c r="E35" s="221">
        <v>1470.3600000000001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18981.09</v>
      </c>
      <c r="E37" s="221">
        <v>17816.830000000002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0.03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240509.91999999998</v>
      </c>
      <c r="E40" s="288">
        <v>136961.10999999999</v>
      </c>
      <c r="G40" s="69"/>
    </row>
    <row r="41" spans="2:10" ht="13.5" thickBot="1">
      <c r="B41" s="92" t="s">
        <v>37</v>
      </c>
      <c r="C41" s="93" t="s">
        <v>38</v>
      </c>
      <c r="D41" s="289">
        <v>2365204.0999999996</v>
      </c>
      <c r="E41" s="281">
        <v>2262064.79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11963.299059999999</v>
      </c>
      <c r="E47" s="125">
        <v>9666.0907299999999</v>
      </c>
      <c r="G47" s="68"/>
    </row>
    <row r="48" spans="2:10">
      <c r="B48" s="147" t="s">
        <v>6</v>
      </c>
      <c r="C48" s="145" t="s">
        <v>41</v>
      </c>
      <c r="D48" s="210">
        <v>10443.78549</v>
      </c>
      <c r="E48" s="125">
        <v>9126.7492000000002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204.79</v>
      </c>
      <c r="E50" s="125">
        <v>233</v>
      </c>
      <c r="G50" s="134"/>
    </row>
    <row r="51" spans="2:7">
      <c r="B51" s="146" t="s">
        <v>6</v>
      </c>
      <c r="C51" s="136" t="s">
        <v>111</v>
      </c>
      <c r="D51" s="210">
        <v>204.79</v>
      </c>
      <c r="E51" s="125">
        <v>229.22</v>
      </c>
      <c r="G51" s="134"/>
    </row>
    <row r="52" spans="2:7">
      <c r="B52" s="146" t="s">
        <v>8</v>
      </c>
      <c r="C52" s="136" t="s">
        <v>112</v>
      </c>
      <c r="D52" s="210">
        <v>230.88</v>
      </c>
      <c r="E52" s="125">
        <v>253.73000000000002</v>
      </c>
    </row>
    <row r="53" spans="2:7" ht="12.75" customHeight="1" thickBot="1">
      <c r="B53" s="148" t="s">
        <v>9</v>
      </c>
      <c r="C53" s="149" t="s">
        <v>41</v>
      </c>
      <c r="D53" s="209">
        <v>226.47</v>
      </c>
      <c r="E53" s="292">
        <v>247.85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2262064.79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2262064.79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2262064.79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2262064.79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Arkusz92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1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3029824.7899999996</v>
      </c>
      <c r="E11" s="269">
        <v>2904082.95</v>
      </c>
    </row>
    <row r="12" spans="2:12">
      <c r="B12" s="135" t="s">
        <v>4</v>
      </c>
      <c r="C12" s="136" t="s">
        <v>5</v>
      </c>
      <c r="D12" s="270">
        <v>3029824.7899999996</v>
      </c>
      <c r="E12" s="271">
        <v>2904082.95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3029824.7899999996</v>
      </c>
      <c r="E21" s="281">
        <v>2904082.95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2832496.55</v>
      </c>
      <c r="E26" s="349">
        <v>3029824.79</v>
      </c>
      <c r="G26" s="69"/>
    </row>
    <row r="27" spans="2:11" ht="13">
      <c r="B27" s="8" t="s">
        <v>17</v>
      </c>
      <c r="C27" s="9" t="s">
        <v>108</v>
      </c>
      <c r="D27" s="284">
        <v>-47304.43</v>
      </c>
      <c r="E27" s="219">
        <v>-178378.08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0.01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0.01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47304.44</v>
      </c>
      <c r="E32" s="220">
        <v>178378.08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17363.95</v>
      </c>
      <c r="E33" s="221">
        <v>110591.37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550.79</v>
      </c>
      <c r="E34" s="221">
        <v>43744.959999999999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6301.45</v>
      </c>
      <c r="E35" s="221">
        <v>551.20000000000005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23088.25</v>
      </c>
      <c r="E37" s="221">
        <v>23490.53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0.02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108875.01</v>
      </c>
      <c r="E40" s="288">
        <v>52636.24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2894067.1299999994</v>
      </c>
      <c r="E41" s="351">
        <v>2904082.95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15543.524950000001</v>
      </c>
      <c r="E47" s="125">
        <v>14981.33304</v>
      </c>
      <c r="G47" s="68"/>
    </row>
    <row r="48" spans="2:10">
      <c r="B48" s="147" t="s">
        <v>6</v>
      </c>
      <c r="C48" s="145" t="s">
        <v>41</v>
      </c>
      <c r="D48" s="210">
        <v>15292.29657</v>
      </c>
      <c r="E48" s="125">
        <v>14100.91259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182.23</v>
      </c>
      <c r="E50" s="125">
        <v>202.24</v>
      </c>
      <c r="G50" s="134"/>
    </row>
    <row r="51" spans="2:7">
      <c r="B51" s="146" t="s">
        <v>6</v>
      </c>
      <c r="C51" s="136" t="s">
        <v>111</v>
      </c>
      <c r="D51" s="210">
        <v>181.33</v>
      </c>
      <c r="E51" s="125">
        <v>200.62</v>
      </c>
      <c r="G51" s="134"/>
    </row>
    <row r="52" spans="2:7">
      <c r="B52" s="146" t="s">
        <v>8</v>
      </c>
      <c r="C52" s="136" t="s">
        <v>112</v>
      </c>
      <c r="D52" s="210">
        <v>191.22</v>
      </c>
      <c r="E52" s="125">
        <v>206.91</v>
      </c>
    </row>
    <row r="53" spans="2:7" ht="13.5" customHeight="1" thickBot="1">
      <c r="B53" s="148" t="s">
        <v>9</v>
      </c>
      <c r="C53" s="149" t="s">
        <v>41</v>
      </c>
      <c r="D53" s="209">
        <v>189.25</v>
      </c>
      <c r="E53" s="292">
        <v>205.95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2904082.95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2904082.95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2904082.95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2904082.95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Arkusz93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3757708.1899999995</v>
      </c>
      <c r="E11" s="269">
        <v>3316420.62</v>
      </c>
    </row>
    <row r="12" spans="2:12">
      <c r="B12" s="135" t="s">
        <v>4</v>
      </c>
      <c r="C12" s="136" t="s">
        <v>5</v>
      </c>
      <c r="D12" s="270">
        <v>3757708.1899999995</v>
      </c>
      <c r="E12" s="271">
        <v>3316420.62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3757708.1899999995</v>
      </c>
      <c r="E21" s="281">
        <v>3316420.62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/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2973611.8</v>
      </c>
      <c r="E26" s="349">
        <v>3757708.19</v>
      </c>
      <c r="G26" s="69"/>
      <c r="H26" s="170"/>
    </row>
    <row r="27" spans="2:11" ht="13">
      <c r="B27" s="8" t="s">
        <v>17</v>
      </c>
      <c r="C27" s="9" t="s">
        <v>108</v>
      </c>
      <c r="D27" s="284">
        <v>-26485.09</v>
      </c>
      <c r="E27" s="219">
        <v>-740351.55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0.01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0.01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26485.1</v>
      </c>
      <c r="E32" s="220">
        <v>740351.55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710883.45000000007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1268.5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806.07</v>
      </c>
      <c r="E35" s="221">
        <v>1866.4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24410.53</v>
      </c>
      <c r="E37" s="221">
        <v>27601.670000000002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0.03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224946.88</v>
      </c>
      <c r="E40" s="288">
        <v>299063.98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3172073.59</v>
      </c>
      <c r="E41" s="351">
        <v>3316420.62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9499.1432299999997</v>
      </c>
      <c r="E47" s="125">
        <v>10654.72436</v>
      </c>
      <c r="G47" s="68"/>
      <c r="H47" s="128"/>
    </row>
    <row r="48" spans="2:10">
      <c r="B48" s="147" t="s">
        <v>6</v>
      </c>
      <c r="C48" s="145" t="s">
        <v>41</v>
      </c>
      <c r="D48" s="210">
        <v>9418.2707499999997</v>
      </c>
      <c r="E48" s="125">
        <v>8649.3508999999995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313.04000000000002</v>
      </c>
      <c r="E50" s="125">
        <v>352.68</v>
      </c>
      <c r="G50" s="134"/>
    </row>
    <row r="51" spans="2:7">
      <c r="B51" s="146" t="s">
        <v>6</v>
      </c>
      <c r="C51" s="136" t="s">
        <v>111</v>
      </c>
      <c r="D51" s="210">
        <v>312.99</v>
      </c>
      <c r="E51" s="125">
        <v>351.31</v>
      </c>
      <c r="G51" s="134"/>
    </row>
    <row r="52" spans="2:7">
      <c r="B52" s="146" t="s">
        <v>8</v>
      </c>
      <c r="C52" s="136" t="s">
        <v>112</v>
      </c>
      <c r="D52" s="210">
        <v>336.8</v>
      </c>
      <c r="E52" s="125">
        <v>385.04</v>
      </c>
    </row>
    <row r="53" spans="2:7" ht="13.5" customHeight="1" thickBot="1">
      <c r="B53" s="148" t="s">
        <v>9</v>
      </c>
      <c r="C53" s="149" t="s">
        <v>41</v>
      </c>
      <c r="D53" s="209">
        <v>336.8</v>
      </c>
      <c r="E53" s="292">
        <v>383.43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3316420.62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3316420.62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3316420.62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3316420.62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Arkusz94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738457.47</v>
      </c>
      <c r="E11" s="269">
        <v>730078.65</v>
      </c>
    </row>
    <row r="12" spans="2:12">
      <c r="B12" s="135" t="s">
        <v>4</v>
      </c>
      <c r="C12" s="136" t="s">
        <v>5</v>
      </c>
      <c r="D12" s="270">
        <v>738457.47</v>
      </c>
      <c r="E12" s="271">
        <v>730078.65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738457.47</v>
      </c>
      <c r="E21" s="281">
        <v>730078.65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872731.07</v>
      </c>
      <c r="E26" s="283">
        <v>738457.47</v>
      </c>
      <c r="G26" s="69"/>
    </row>
    <row r="27" spans="2:11" ht="13">
      <c r="B27" s="8" t="s">
        <v>17</v>
      </c>
      <c r="C27" s="9" t="s">
        <v>108</v>
      </c>
      <c r="D27" s="284">
        <v>-288282.79000000004</v>
      </c>
      <c r="E27" s="219">
        <v>-166256.93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0.01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0.01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288282.79000000004</v>
      </c>
      <c r="E32" s="220">
        <v>166256.94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282030.33</v>
      </c>
      <c r="E33" s="221">
        <v>159545.16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562.95000000000005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564.19000000000005</v>
      </c>
      <c r="E35" s="221">
        <v>413.03000000000003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5125.32</v>
      </c>
      <c r="E37" s="221">
        <v>6298.75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133908.16999999998</v>
      </c>
      <c r="E40" s="288">
        <v>157878.10999999999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718356.45</v>
      </c>
      <c r="E41" s="281">
        <v>730078.65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3576.6201099999998</v>
      </c>
      <c r="E47" s="125">
        <v>2332.4620100000002</v>
      </c>
      <c r="G47" s="68"/>
      <c r="H47" s="128"/>
    </row>
    <row r="48" spans="2:10">
      <c r="B48" s="147" t="s">
        <v>6</v>
      </c>
      <c r="C48" s="145" t="s">
        <v>41</v>
      </c>
      <c r="D48" s="210">
        <v>2390.7759599999999</v>
      </c>
      <c r="E48" s="125">
        <v>1881.2096300000001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244.01</v>
      </c>
      <c r="E50" s="125">
        <v>316.60000000000002</v>
      </c>
      <c r="G50" s="134"/>
    </row>
    <row r="51" spans="2:7">
      <c r="B51" s="146" t="s">
        <v>6</v>
      </c>
      <c r="C51" s="136" t="s">
        <v>111</v>
      </c>
      <c r="D51" s="210">
        <v>241.89</v>
      </c>
      <c r="E51" s="125">
        <v>316.45999999999998</v>
      </c>
      <c r="G51" s="134"/>
    </row>
    <row r="52" spans="2:7">
      <c r="B52" s="146" t="s">
        <v>8</v>
      </c>
      <c r="C52" s="136" t="s">
        <v>112</v>
      </c>
      <c r="D52" s="210">
        <v>304.02999999999997</v>
      </c>
      <c r="E52" s="125">
        <v>389.03000000000003</v>
      </c>
    </row>
    <row r="53" spans="2:7" ht="12.75" customHeight="1" thickBot="1">
      <c r="B53" s="148" t="s">
        <v>9</v>
      </c>
      <c r="C53" s="149" t="s">
        <v>41</v>
      </c>
      <c r="D53" s="209">
        <v>300.47000000000003</v>
      </c>
      <c r="E53" s="292">
        <v>388.09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730078.65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730078.65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730078.65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730078.65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Arkusz96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200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2431251.9900000002</v>
      </c>
      <c r="E11" s="269">
        <v>518566.79</v>
      </c>
    </row>
    <row r="12" spans="2:12">
      <c r="B12" s="135" t="s">
        <v>4</v>
      </c>
      <c r="C12" s="136" t="s">
        <v>5</v>
      </c>
      <c r="D12" s="270">
        <v>2431251.9900000002</v>
      </c>
      <c r="E12" s="271">
        <v>518566.79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2431251.9900000002</v>
      </c>
      <c r="E21" s="281">
        <v>518566.79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2300523.25</v>
      </c>
      <c r="E26" s="283">
        <v>2431251.9900000002</v>
      </c>
      <c r="G26" s="69"/>
    </row>
    <row r="27" spans="2:11" ht="13">
      <c r="B27" s="8" t="s">
        <v>17</v>
      </c>
      <c r="C27" s="9" t="s">
        <v>108</v>
      </c>
      <c r="D27" s="284">
        <v>-19884.46</v>
      </c>
      <c r="E27" s="219">
        <v>-1848285.43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19884.46</v>
      </c>
      <c r="E32" s="220">
        <v>1848285.43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1840136.97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779.83</v>
      </c>
      <c r="E35" s="221">
        <v>661.35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19104.62</v>
      </c>
      <c r="E37" s="221">
        <v>7487.1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173553.89</v>
      </c>
      <c r="E40" s="288">
        <v>-64399.77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2454192.6800000002</v>
      </c>
      <c r="E41" s="281">
        <v>518566.79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30821.586960000001</v>
      </c>
      <c r="E47" s="125">
        <v>29022.943630000002</v>
      </c>
      <c r="G47" s="68"/>
    </row>
    <row r="48" spans="2:10">
      <c r="B48" s="147" t="s">
        <v>6</v>
      </c>
      <c r="C48" s="145" t="s">
        <v>41</v>
      </c>
      <c r="D48" s="210">
        <v>30566.604599999999</v>
      </c>
      <c r="E48" s="125">
        <v>6485.3275100000001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74.64</v>
      </c>
      <c r="E50" s="125">
        <v>83.77</v>
      </c>
      <c r="G50" s="134"/>
    </row>
    <row r="51" spans="2:7">
      <c r="B51" s="146" t="s">
        <v>6</v>
      </c>
      <c r="C51" s="136" t="s">
        <v>111</v>
      </c>
      <c r="D51" s="210">
        <v>74.59</v>
      </c>
      <c r="E51" s="125">
        <v>79.150000000000006</v>
      </c>
      <c r="G51" s="134"/>
    </row>
    <row r="52" spans="2:7">
      <c r="B52" s="146" t="s">
        <v>8</v>
      </c>
      <c r="C52" s="136" t="s">
        <v>112</v>
      </c>
      <c r="D52" s="210">
        <v>80.709999999999994</v>
      </c>
      <c r="E52" s="125">
        <v>83.77</v>
      </c>
    </row>
    <row r="53" spans="2:7" ht="12.75" customHeight="1" thickBot="1">
      <c r="B53" s="148" t="s">
        <v>9</v>
      </c>
      <c r="C53" s="149" t="s">
        <v>41</v>
      </c>
      <c r="D53" s="209">
        <v>80.290000000000006</v>
      </c>
      <c r="E53" s="292">
        <v>79.959999999999994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518566.79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518566.79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518566.79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518566.79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Arkusz103"/>
  <dimension ref="A1:L81"/>
  <sheetViews>
    <sheetView zoomScale="80" zoomScaleNormal="80" workbookViewId="0">
      <selection activeCell="A24" sqref="A24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4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73978.62</v>
      </c>
      <c r="E11" s="269">
        <v>77470.899999999994</v>
      </c>
    </row>
    <row r="12" spans="2:12">
      <c r="B12" s="135" t="s">
        <v>4</v>
      </c>
      <c r="C12" s="136" t="s">
        <v>5</v>
      </c>
      <c r="D12" s="270">
        <v>73978.62</v>
      </c>
      <c r="E12" s="271">
        <v>77470.899999999994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73978.62</v>
      </c>
      <c r="E21" s="281">
        <v>77470.899999999994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73629.23</v>
      </c>
      <c r="E26" s="283">
        <v>73978.62</v>
      </c>
      <c r="G26" s="69"/>
      <c r="H26" s="170"/>
    </row>
    <row r="27" spans="2:11" ht="13">
      <c r="B27" s="8" t="s">
        <v>17</v>
      </c>
      <c r="C27" s="9" t="s">
        <v>108</v>
      </c>
      <c r="D27" s="284">
        <v>-438.44</v>
      </c>
      <c r="E27" s="219">
        <v>-292.21999999999997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403.81</v>
      </c>
      <c r="E28" s="220">
        <v>330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403.8</v>
      </c>
      <c r="E29" s="221">
        <v>330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0.01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842.25</v>
      </c>
      <c r="E32" s="220">
        <v>622.22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188.42000000000002</v>
      </c>
      <c r="E33" s="221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67.989999999999995</v>
      </c>
      <c r="E35" s="221">
        <v>33.380000000000003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585.84</v>
      </c>
      <c r="E37" s="221">
        <v>588.83000000000004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2993.23</v>
      </c>
      <c r="E40" s="288">
        <v>3784.5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76184.01999999999</v>
      </c>
      <c r="E41" s="281">
        <v>77470.899999999994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11952.797</v>
      </c>
      <c r="E47" s="125">
        <v>11487.364</v>
      </c>
      <c r="G47" s="68"/>
    </row>
    <row r="48" spans="2:10">
      <c r="B48" s="147" t="s">
        <v>6</v>
      </c>
      <c r="C48" s="145" t="s">
        <v>41</v>
      </c>
      <c r="D48" s="210">
        <v>11885.183000000001</v>
      </c>
      <c r="E48" s="125">
        <v>11443.263999999999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6.16</v>
      </c>
      <c r="E50" s="125">
        <v>6.44</v>
      </c>
      <c r="G50" s="134"/>
    </row>
    <row r="51" spans="2:7">
      <c r="B51" s="146" t="s">
        <v>6</v>
      </c>
      <c r="C51" s="136" t="s">
        <v>111</v>
      </c>
      <c r="D51" s="210">
        <v>6.08</v>
      </c>
      <c r="E51" s="125">
        <v>6.07</v>
      </c>
      <c r="G51" s="134"/>
    </row>
    <row r="52" spans="2:7">
      <c r="B52" s="146" t="s">
        <v>8</v>
      </c>
      <c r="C52" s="136" t="s">
        <v>112</v>
      </c>
      <c r="D52" s="210">
        <v>6.8</v>
      </c>
      <c r="E52" s="125">
        <v>6.84</v>
      </c>
    </row>
    <row r="53" spans="2:7" ht="13.5" customHeight="1" thickBot="1">
      <c r="B53" s="148" t="s">
        <v>9</v>
      </c>
      <c r="C53" s="149" t="s">
        <v>41</v>
      </c>
      <c r="D53" s="209">
        <v>6.41</v>
      </c>
      <c r="E53" s="292">
        <v>6.77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77470.899999999994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77470.899999999994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77470.899999999994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77470.899999999994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Arkusz105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645346.79</v>
      </c>
      <c r="E11" s="269">
        <v>452211.77</v>
      </c>
    </row>
    <row r="12" spans="2:12">
      <c r="B12" s="135" t="s">
        <v>4</v>
      </c>
      <c r="C12" s="136" t="s">
        <v>5</v>
      </c>
      <c r="D12" s="270">
        <v>645346.79</v>
      </c>
      <c r="E12" s="271">
        <v>452211.77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645346.79</v>
      </c>
      <c r="E21" s="281">
        <v>452211.77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610074.53</v>
      </c>
      <c r="E26" s="283">
        <v>645346.79</v>
      </c>
      <c r="G26" s="69"/>
    </row>
    <row r="27" spans="2:11" ht="13">
      <c r="B27" s="8" t="s">
        <v>17</v>
      </c>
      <c r="C27" s="9" t="s">
        <v>108</v>
      </c>
      <c r="D27" s="284">
        <v>-5252.48</v>
      </c>
      <c r="E27" s="219">
        <v>-196648.07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131.88999999999999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131.88999999999999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5384.37</v>
      </c>
      <c r="E32" s="220">
        <v>196648.07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191543.94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283.19</v>
      </c>
      <c r="E35" s="221">
        <v>169.56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5101.18</v>
      </c>
      <c r="E37" s="221">
        <v>4934.5600000000004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16007.619999999999</v>
      </c>
      <c r="E40" s="288">
        <v>3513.05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620829.67000000004</v>
      </c>
      <c r="E41" s="281">
        <v>452211.77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34101.427000000003</v>
      </c>
      <c r="E47" s="125">
        <v>33576.836000000003</v>
      </c>
      <c r="G47" s="68"/>
    </row>
    <row r="48" spans="2:10">
      <c r="B48" s="147" t="s">
        <v>6</v>
      </c>
      <c r="C48" s="145" t="s">
        <v>41</v>
      </c>
      <c r="D48" s="210">
        <v>33814.252</v>
      </c>
      <c r="E48" s="125">
        <v>23309.884999999998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17.89</v>
      </c>
      <c r="E50" s="125">
        <v>19.22</v>
      </c>
      <c r="G50" s="134"/>
    </row>
    <row r="51" spans="2:7">
      <c r="B51" s="146" t="s">
        <v>6</v>
      </c>
      <c r="C51" s="136" t="s">
        <v>111</v>
      </c>
      <c r="D51" s="210">
        <v>17.89</v>
      </c>
      <c r="E51" s="125">
        <v>18.95</v>
      </c>
      <c r="G51" s="134"/>
    </row>
    <row r="52" spans="2:7">
      <c r="B52" s="146" t="s">
        <v>8</v>
      </c>
      <c r="C52" s="136" t="s">
        <v>112</v>
      </c>
      <c r="D52" s="210">
        <v>18.670000000000002</v>
      </c>
      <c r="E52" s="125">
        <v>19.46</v>
      </c>
    </row>
    <row r="53" spans="2:7" ht="12.75" customHeight="1" thickBot="1">
      <c r="B53" s="148" t="s">
        <v>9</v>
      </c>
      <c r="C53" s="149" t="s">
        <v>41</v>
      </c>
      <c r="D53" s="209">
        <v>18.36</v>
      </c>
      <c r="E53" s="292">
        <v>19.399999999999999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452211.77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452211.77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452211.77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452211.77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7.54296875" customWidth="1"/>
    <col min="12" max="12" width="13.179687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  <c r="I10" s="68"/>
    </row>
    <row r="11" spans="2:12" ht="13">
      <c r="B11" s="83" t="s">
        <v>3</v>
      </c>
      <c r="C11" s="27" t="s">
        <v>106</v>
      </c>
      <c r="D11" s="268">
        <v>68597580.659999996</v>
      </c>
      <c r="E11" s="269">
        <f>SUM(E12:E14)</f>
        <v>77941879.439999998</v>
      </c>
      <c r="I11" s="68"/>
    </row>
    <row r="12" spans="2:12">
      <c r="B12" s="135" t="s">
        <v>4</v>
      </c>
      <c r="C12" s="172" t="s">
        <v>5</v>
      </c>
      <c r="D12" s="270">
        <v>68550754.140000001</v>
      </c>
      <c r="E12" s="271">
        <v>77926742.929999992</v>
      </c>
      <c r="G12" s="68"/>
      <c r="I12" s="68"/>
    </row>
    <row r="13" spans="2:12">
      <c r="B13" s="135" t="s">
        <v>6</v>
      </c>
      <c r="C13" s="172" t="s">
        <v>7</v>
      </c>
      <c r="D13" s="272">
        <v>0</v>
      </c>
      <c r="E13" s="273">
        <v>218.9</v>
      </c>
      <c r="I13" s="68"/>
    </row>
    <row r="14" spans="2:12">
      <c r="B14" s="135" t="s">
        <v>8</v>
      </c>
      <c r="C14" s="172" t="s">
        <v>10</v>
      </c>
      <c r="D14" s="272">
        <v>46826.52</v>
      </c>
      <c r="E14" s="273">
        <f>E15</f>
        <v>14917.61</v>
      </c>
      <c r="G14" s="68"/>
      <c r="I14" s="68"/>
    </row>
    <row r="15" spans="2:12">
      <c r="B15" s="135" t="s">
        <v>103</v>
      </c>
      <c r="C15" s="172" t="s">
        <v>11</v>
      </c>
      <c r="D15" s="272">
        <v>46826.52</v>
      </c>
      <c r="E15" s="273">
        <v>14917.61</v>
      </c>
      <c r="I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130440.86</v>
      </c>
      <c r="E17" s="277">
        <f>E18</f>
        <v>150450.71</v>
      </c>
    </row>
    <row r="18" spans="2:11">
      <c r="B18" s="135" t="s">
        <v>4</v>
      </c>
      <c r="C18" s="172" t="s">
        <v>11</v>
      </c>
      <c r="D18" s="274">
        <v>130440.86</v>
      </c>
      <c r="E18" s="275">
        <v>150450.71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68467139.799999997</v>
      </c>
      <c r="E21" s="281">
        <f>E11-E17</f>
        <v>77791428.730000004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5.5">
      <c r="B23" s="367"/>
      <c r="C23" s="375"/>
      <c r="D23" s="375"/>
      <c r="E23" s="375"/>
      <c r="G23" s="68"/>
      <c r="K23" s="134"/>
    </row>
    <row r="24" spans="2:11" ht="17.2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58014574.719999999</v>
      </c>
      <c r="E26" s="283">
        <v>68467139.799999997</v>
      </c>
      <c r="G26" s="69"/>
    </row>
    <row r="27" spans="2:11" ht="13">
      <c r="B27" s="8" t="s">
        <v>17</v>
      </c>
      <c r="C27" s="9" t="s">
        <v>108</v>
      </c>
      <c r="D27" s="284">
        <v>-3370274.3600000013</v>
      </c>
      <c r="E27" s="219">
        <v>-1359042.81</v>
      </c>
      <c r="F27" s="68"/>
      <c r="G27" s="127"/>
      <c r="H27" s="175"/>
      <c r="I27" s="175"/>
      <c r="J27" s="127"/>
    </row>
    <row r="28" spans="2:11" ht="13">
      <c r="B28" s="8" t="s">
        <v>18</v>
      </c>
      <c r="C28" s="9" t="s">
        <v>19</v>
      </c>
      <c r="D28" s="284">
        <v>4221019.71</v>
      </c>
      <c r="E28" s="220">
        <v>3790550.19</v>
      </c>
      <c r="F28" s="68"/>
      <c r="G28" s="127"/>
      <c r="H28" s="175"/>
      <c r="I28" s="175"/>
      <c r="J28" s="127"/>
    </row>
    <row r="29" spans="2:11">
      <c r="B29" s="143" t="s">
        <v>4</v>
      </c>
      <c r="C29" s="136" t="s">
        <v>20</v>
      </c>
      <c r="D29" s="285">
        <v>3647608.77</v>
      </c>
      <c r="E29" s="221">
        <v>3508936.69</v>
      </c>
      <c r="F29" s="68"/>
      <c r="G29" s="127"/>
      <c r="H29" s="175"/>
      <c r="I29" s="175"/>
      <c r="J29" s="127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1">
      <c r="B31" s="143" t="s">
        <v>8</v>
      </c>
      <c r="C31" s="136" t="s">
        <v>22</v>
      </c>
      <c r="D31" s="285">
        <v>573410.94000000006</v>
      </c>
      <c r="E31" s="221">
        <v>281613.5</v>
      </c>
      <c r="F31" s="68"/>
      <c r="G31" s="127"/>
      <c r="H31" s="175"/>
      <c r="I31" s="175"/>
      <c r="J31" s="127"/>
    </row>
    <row r="32" spans="2:11" ht="13">
      <c r="B32" s="85" t="s">
        <v>23</v>
      </c>
      <c r="C32" s="10" t="s">
        <v>24</v>
      </c>
      <c r="D32" s="284">
        <v>7591294.0700000012</v>
      </c>
      <c r="E32" s="220">
        <v>5149593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6820432.9800000004</v>
      </c>
      <c r="E33" s="221">
        <v>3811055.31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133849.5</v>
      </c>
      <c r="E34" s="221">
        <v>263536.53999999998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585075.69000000006</v>
      </c>
      <c r="E35" s="221">
        <v>579583.66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51935.9</v>
      </c>
      <c r="E39" s="222">
        <v>495417.49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11963080.449999999</v>
      </c>
      <c r="E40" s="288">
        <v>10683331.74</v>
      </c>
      <c r="G40" s="127"/>
      <c r="H40" s="134"/>
      <c r="I40" s="134"/>
      <c r="J40" s="134"/>
    </row>
    <row r="41" spans="2:10" ht="13.5" thickBot="1">
      <c r="B41" s="92" t="s">
        <v>37</v>
      </c>
      <c r="C41" s="93" t="s">
        <v>38</v>
      </c>
      <c r="D41" s="289">
        <v>66607380.810000002</v>
      </c>
      <c r="E41" s="281">
        <v>77791428.730000004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3807678.2612000001</v>
      </c>
      <c r="E47" s="200">
        <v>3573460.1850740346</v>
      </c>
      <c r="G47" s="153"/>
    </row>
    <row r="48" spans="2:10">
      <c r="B48" s="147" t="s">
        <v>6</v>
      </c>
      <c r="C48" s="145" t="s">
        <v>41</v>
      </c>
      <c r="D48" s="210">
        <v>3606959.0433999998</v>
      </c>
      <c r="E48" s="310">
        <v>3508826.4391000001</v>
      </c>
      <c r="J48" s="128"/>
    </row>
    <row r="49" spans="2:7" ht="13">
      <c r="B49" s="113" t="s">
        <v>23</v>
      </c>
      <c r="C49" s="116" t="s">
        <v>110</v>
      </c>
      <c r="D49" s="211"/>
      <c r="E49" s="200"/>
    </row>
    <row r="50" spans="2:7">
      <c r="B50" s="146" t="s">
        <v>4</v>
      </c>
      <c r="C50" s="136" t="s">
        <v>40</v>
      </c>
      <c r="D50" s="210">
        <v>15.2362</v>
      </c>
      <c r="E50" s="200">
        <v>19.1599</v>
      </c>
      <c r="G50" s="160"/>
    </row>
    <row r="51" spans="2:7">
      <c r="B51" s="146" t="s">
        <v>6</v>
      </c>
      <c r="C51" s="136" t="s">
        <v>111</v>
      </c>
      <c r="D51" s="210">
        <v>15.2362</v>
      </c>
      <c r="E51" s="200">
        <v>18.693200000000001</v>
      </c>
      <c r="G51" s="134"/>
    </row>
    <row r="52" spans="2:7">
      <c r="B52" s="146" t="s">
        <v>8</v>
      </c>
      <c r="C52" s="136" t="s">
        <v>112</v>
      </c>
      <c r="D52" s="210">
        <v>18.4664</v>
      </c>
      <c r="E52" s="311">
        <v>22.569400000000002</v>
      </c>
    </row>
    <row r="53" spans="2:7" ht="13" thickBot="1">
      <c r="B53" s="148" t="s">
        <v>9</v>
      </c>
      <c r="C53" s="149" t="s">
        <v>41</v>
      </c>
      <c r="D53" s="209">
        <v>18.4664</v>
      </c>
      <c r="E53" s="292">
        <v>22.170200000000001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8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77926742.929999992</v>
      </c>
      <c r="E58" s="28">
        <f>D58/E21</f>
        <v>1.0017394487054563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127">
        <v>77791019.939999998</v>
      </c>
      <c r="E64" s="75">
        <f>D64/E21</f>
        <v>0.99999474505087926</v>
      </c>
      <c r="G64" s="68"/>
    </row>
    <row r="65" spans="2:5">
      <c r="B65" s="201" t="s">
        <v>33</v>
      </c>
      <c r="C65" s="145" t="s">
        <v>115</v>
      </c>
      <c r="D65" s="74">
        <v>0</v>
      </c>
      <c r="E65" s="75">
        <v>0</v>
      </c>
    </row>
    <row r="66" spans="2:5">
      <c r="B66" s="201" t="s">
        <v>50</v>
      </c>
      <c r="C66" s="145" t="s">
        <v>51</v>
      </c>
      <c r="D66" s="74">
        <v>0</v>
      </c>
      <c r="E66" s="75">
        <v>0</v>
      </c>
    </row>
    <row r="67" spans="2:5">
      <c r="B67" s="202" t="s">
        <v>52</v>
      </c>
      <c r="C67" s="136" t="s">
        <v>53</v>
      </c>
      <c r="D67" s="72">
        <v>0</v>
      </c>
      <c r="E67" s="73">
        <v>0</v>
      </c>
    </row>
    <row r="68" spans="2:5">
      <c r="B68" s="202" t="s">
        <v>54</v>
      </c>
      <c r="C68" s="136" t="s">
        <v>55</v>
      </c>
      <c r="D68" s="72">
        <v>0</v>
      </c>
      <c r="E68" s="73">
        <v>0</v>
      </c>
    </row>
    <row r="69" spans="2:5">
      <c r="B69" s="202" t="s">
        <v>56</v>
      </c>
      <c r="C69" s="136" t="s">
        <v>57</v>
      </c>
      <c r="D69" s="293">
        <v>135722.99</v>
      </c>
      <c r="E69" s="73">
        <f>D69/E21</f>
        <v>1.7447036545770354E-3</v>
      </c>
    </row>
    <row r="70" spans="2:5">
      <c r="B70" s="203" t="s">
        <v>58</v>
      </c>
      <c r="C70" s="168" t="s">
        <v>59</v>
      </c>
      <c r="D70" s="107">
        <v>0</v>
      </c>
      <c r="E70" s="108">
        <v>0</v>
      </c>
    </row>
    <row r="71" spans="2:5" ht="13">
      <c r="B71" s="113" t="s">
        <v>23</v>
      </c>
      <c r="C71" s="10" t="s">
        <v>61</v>
      </c>
      <c r="D71" s="114">
        <f>E13</f>
        <v>218.9</v>
      </c>
      <c r="E71" s="62">
        <f>D71/E21</f>
        <v>2.8139346914396233E-6</v>
      </c>
    </row>
    <row r="72" spans="2:5" ht="13">
      <c r="B72" s="109" t="s">
        <v>60</v>
      </c>
      <c r="C72" s="110" t="s">
        <v>63</v>
      </c>
      <c r="D72" s="111">
        <f>E14</f>
        <v>14917.61</v>
      </c>
      <c r="E72" s="112">
        <f>D72/E21</f>
        <v>1.9176418589477679E-4</v>
      </c>
    </row>
    <row r="73" spans="2:5" ht="13">
      <c r="B73" s="20" t="s">
        <v>62</v>
      </c>
      <c r="C73" s="21" t="s">
        <v>65</v>
      </c>
      <c r="D73" s="22">
        <f>E17</f>
        <v>150450.71</v>
      </c>
      <c r="E73" s="23">
        <f>D73/E21</f>
        <v>1.9340268260425867E-3</v>
      </c>
    </row>
    <row r="74" spans="2:5" ht="13">
      <c r="B74" s="113" t="s">
        <v>64</v>
      </c>
      <c r="C74" s="10" t="s">
        <v>66</v>
      </c>
      <c r="D74" s="114">
        <f>D58+D71+D72-D73</f>
        <v>77791428.730000004</v>
      </c>
      <c r="E74" s="62">
        <f>E58+E71+E72-E73</f>
        <v>1</v>
      </c>
    </row>
    <row r="75" spans="2:5">
      <c r="B75" s="202" t="s">
        <v>4</v>
      </c>
      <c r="C75" s="136" t="s">
        <v>67</v>
      </c>
      <c r="D75" s="72">
        <f>D74</f>
        <v>77791428.730000004</v>
      </c>
      <c r="E75" s="73">
        <f>E74</f>
        <v>1</v>
      </c>
    </row>
    <row r="76" spans="2:5">
      <c r="B76" s="202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Arkusz106">
    <pageSetUpPr fitToPage="1"/>
  </sheetPr>
  <dimension ref="A1:L81"/>
  <sheetViews>
    <sheetView topLeftCell="A3" zoomScale="80" zoomScaleNormal="80" workbookViewId="0">
      <selection activeCell="G3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107006.76999999999</v>
      </c>
      <c r="E11" s="269">
        <v>102679.78</v>
      </c>
    </row>
    <row r="12" spans="2:12">
      <c r="B12" s="135" t="s">
        <v>4</v>
      </c>
      <c r="C12" s="136" t="s">
        <v>5</v>
      </c>
      <c r="D12" s="270">
        <v>107006.76999999999</v>
      </c>
      <c r="E12" s="271">
        <v>102679.78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107006.76999999999</v>
      </c>
      <c r="E21" s="281">
        <v>102679.78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112297.47</v>
      </c>
      <c r="E26" s="349">
        <v>107006.77</v>
      </c>
      <c r="G26" s="69"/>
    </row>
    <row r="27" spans="2:11" ht="13">
      <c r="B27" s="8" t="s">
        <v>17</v>
      </c>
      <c r="C27" s="9" t="s">
        <v>108</v>
      </c>
      <c r="D27" s="284">
        <v>-12718.95</v>
      </c>
      <c r="E27" s="219">
        <v>-7921.6100000000006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0.02</v>
      </c>
      <c r="E28" s="220">
        <v>0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12718.970000000001</v>
      </c>
      <c r="E32" s="220">
        <v>7921.6100000000006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11202.76</v>
      </c>
      <c r="E33" s="221">
        <v>6516.79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729.18000000000006</v>
      </c>
      <c r="E35" s="221">
        <v>658.05000000000007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787.03</v>
      </c>
      <c r="E37" s="221">
        <v>746.76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0.01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5338.88</v>
      </c>
      <c r="E40" s="288">
        <v>3594.62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104917.40000000001</v>
      </c>
      <c r="E41" s="351">
        <v>102679.78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8232.9519999999993</v>
      </c>
      <c r="E47" s="125">
        <v>7239.9709999999995</v>
      </c>
      <c r="G47" s="68"/>
    </row>
    <row r="48" spans="2:10">
      <c r="B48" s="147" t="s">
        <v>6</v>
      </c>
      <c r="C48" s="145" t="s">
        <v>41</v>
      </c>
      <c r="D48" s="210">
        <v>7336.8810000000003</v>
      </c>
      <c r="E48" s="125">
        <v>6719.8810000000003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13.64</v>
      </c>
      <c r="E50" s="125">
        <v>14.78</v>
      </c>
      <c r="G50" s="134"/>
    </row>
    <row r="51" spans="2:7">
      <c r="B51" s="146" t="s">
        <v>6</v>
      </c>
      <c r="C51" s="136" t="s">
        <v>111</v>
      </c>
      <c r="D51" s="210">
        <v>13.64</v>
      </c>
      <c r="E51" s="125">
        <v>14.77</v>
      </c>
      <c r="G51" s="134"/>
    </row>
    <row r="52" spans="2:7">
      <c r="B52" s="146" t="s">
        <v>8</v>
      </c>
      <c r="C52" s="136" t="s">
        <v>112</v>
      </c>
      <c r="D52" s="210">
        <v>14.3</v>
      </c>
      <c r="E52" s="125">
        <v>15.290000000000001</v>
      </c>
    </row>
    <row r="53" spans="2:7" ht="13.5" customHeight="1" thickBot="1">
      <c r="B53" s="148" t="s">
        <v>9</v>
      </c>
      <c r="C53" s="149" t="s">
        <v>41</v>
      </c>
      <c r="D53" s="209">
        <v>14.3</v>
      </c>
      <c r="E53" s="292">
        <v>15.28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102679.78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102679.78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102679.78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102679.78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Arkusz108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159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397415.96</v>
      </c>
      <c r="E11" s="269">
        <v>408295.93</v>
      </c>
    </row>
    <row r="12" spans="2:12">
      <c r="B12" s="135" t="s">
        <v>4</v>
      </c>
      <c r="C12" s="136" t="s">
        <v>5</v>
      </c>
      <c r="D12" s="270">
        <v>397415.96</v>
      </c>
      <c r="E12" s="271">
        <v>408295.93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397415.96</v>
      </c>
      <c r="E21" s="281">
        <v>408295.93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89239.59</v>
      </c>
      <c r="E26" s="349">
        <v>397415.96</v>
      </c>
      <c r="G26" s="69"/>
      <c r="H26" s="170"/>
    </row>
    <row r="27" spans="2:11" ht="13">
      <c r="B27" s="8" t="s">
        <v>17</v>
      </c>
      <c r="C27" s="9" t="s">
        <v>108</v>
      </c>
      <c r="D27" s="352">
        <v>-342.66000000000031</v>
      </c>
      <c r="E27" s="353">
        <v>-2687.67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352">
        <v>1702.2199999999998</v>
      </c>
      <c r="E28" s="354">
        <v>719.19</v>
      </c>
      <c r="F28" s="68"/>
      <c r="G28" s="68"/>
      <c r="H28" s="175"/>
      <c r="I28" s="68"/>
      <c r="J28" s="69"/>
    </row>
    <row r="29" spans="2:11" ht="13">
      <c r="B29" s="143" t="s">
        <v>4</v>
      </c>
      <c r="C29" s="136" t="s">
        <v>20</v>
      </c>
      <c r="D29" s="355">
        <v>670.33</v>
      </c>
      <c r="E29" s="356">
        <v>719.19</v>
      </c>
      <c r="F29" s="68"/>
      <c r="G29" s="68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68"/>
      <c r="H30" s="175"/>
      <c r="I30" s="68"/>
      <c r="J30" s="69"/>
    </row>
    <row r="31" spans="2:11" ht="13">
      <c r="B31" s="143" t="s">
        <v>8</v>
      </c>
      <c r="C31" s="136" t="s">
        <v>22</v>
      </c>
      <c r="D31" s="355">
        <v>1031.8899999999999</v>
      </c>
      <c r="E31" s="356">
        <v>0</v>
      </c>
      <c r="F31" s="68"/>
      <c r="G31" s="68"/>
      <c r="H31" s="175"/>
      <c r="I31" s="68"/>
      <c r="J31" s="69"/>
    </row>
    <row r="32" spans="2:11" ht="13">
      <c r="B32" s="85" t="s">
        <v>23</v>
      </c>
      <c r="C32" s="10" t="s">
        <v>24</v>
      </c>
      <c r="D32" s="352">
        <v>2044.88</v>
      </c>
      <c r="E32" s="354">
        <v>3406.86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355">
        <v>838.43000000000006</v>
      </c>
      <c r="E33" s="356">
        <v>0</v>
      </c>
      <c r="F33" s="68"/>
      <c r="G33" s="68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598.54</v>
      </c>
      <c r="E34" s="356">
        <v>0</v>
      </c>
      <c r="F34" s="68"/>
      <c r="G34" s="68"/>
      <c r="H34" s="175"/>
      <c r="I34" s="68"/>
      <c r="J34" s="69"/>
    </row>
    <row r="35" spans="2:10" ht="13">
      <c r="B35" s="143" t="s">
        <v>8</v>
      </c>
      <c r="C35" s="136" t="s">
        <v>27</v>
      </c>
      <c r="D35" s="355">
        <v>203.73000000000002</v>
      </c>
      <c r="E35" s="356">
        <v>445.33</v>
      </c>
      <c r="F35" s="68"/>
      <c r="G35" s="68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68"/>
      <c r="H36" s="175"/>
      <c r="I36" s="68"/>
      <c r="J36" s="69"/>
    </row>
    <row r="37" spans="2:10" ht="25.5">
      <c r="B37" s="143" t="s">
        <v>29</v>
      </c>
      <c r="C37" s="136" t="s">
        <v>30</v>
      </c>
      <c r="D37" s="355">
        <v>404.18</v>
      </c>
      <c r="E37" s="356">
        <v>2961.53</v>
      </c>
      <c r="F37" s="68"/>
      <c r="G37" s="68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68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68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357">
        <v>-6789.0999999999995</v>
      </c>
      <c r="E40" s="358">
        <v>13567.64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82107.829999999987</v>
      </c>
      <c r="E41" s="351">
        <v>408295.93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11310.468000000001</v>
      </c>
      <c r="E47" s="125">
        <v>54440.542000000001</v>
      </c>
      <c r="G47" s="68"/>
    </row>
    <row r="48" spans="2:10">
      <c r="B48" s="147" t="s">
        <v>6</v>
      </c>
      <c r="C48" s="145" t="s">
        <v>41</v>
      </c>
      <c r="D48" s="210">
        <v>11263.076999999999</v>
      </c>
      <c r="E48" s="125">
        <v>54078.930999999997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7.89</v>
      </c>
      <c r="E50" s="125">
        <v>7.3</v>
      </c>
      <c r="G50" s="134"/>
    </row>
    <row r="51" spans="2:7">
      <c r="B51" s="146" t="s">
        <v>6</v>
      </c>
      <c r="C51" s="136" t="s">
        <v>111</v>
      </c>
      <c r="D51" s="210">
        <v>7.1</v>
      </c>
      <c r="E51" s="125">
        <v>7.09</v>
      </c>
      <c r="G51" s="134"/>
    </row>
    <row r="52" spans="2:7">
      <c r="B52" s="146" t="s">
        <v>8</v>
      </c>
      <c r="C52" s="136" t="s">
        <v>112</v>
      </c>
      <c r="D52" s="210">
        <v>7.91</v>
      </c>
      <c r="E52" s="125">
        <v>7.9</v>
      </c>
    </row>
    <row r="53" spans="2:7" ht="13.5" customHeight="1" thickBot="1">
      <c r="B53" s="148" t="s">
        <v>9</v>
      </c>
      <c r="C53" s="149" t="s">
        <v>41</v>
      </c>
      <c r="D53" s="209">
        <v>7.29</v>
      </c>
      <c r="E53" s="292">
        <v>7.55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408295.93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408295.93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408295.93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408295.93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Arkusz111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8164062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28019.94</v>
      </c>
      <c r="E11" s="269">
        <v>31283.05</v>
      </c>
    </row>
    <row r="12" spans="2:12">
      <c r="B12" s="135" t="s">
        <v>4</v>
      </c>
      <c r="C12" s="136" t="s">
        <v>5</v>
      </c>
      <c r="D12" s="270">
        <v>28019.94</v>
      </c>
      <c r="E12" s="271">
        <v>31283.05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28019.94</v>
      </c>
      <c r="E21" s="281">
        <v>31283.05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21808.21</v>
      </c>
      <c r="E26" s="349">
        <v>28019.94</v>
      </c>
      <c r="G26" s="69"/>
    </row>
    <row r="27" spans="2:11" ht="13">
      <c r="B27" s="8" t="s">
        <v>17</v>
      </c>
      <c r="C27" s="9" t="s">
        <v>108</v>
      </c>
      <c r="D27" s="284">
        <v>2167.3300000000004</v>
      </c>
      <c r="E27" s="219">
        <v>2726.13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3244.4300000000003</v>
      </c>
      <c r="E28" s="220">
        <v>3084.62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3244.4300000000003</v>
      </c>
      <c r="E29" s="221">
        <v>3084.62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1077.0999999999999</v>
      </c>
      <c r="E32" s="220">
        <v>358.49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704.32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289.72000000000003</v>
      </c>
      <c r="E35" s="221">
        <v>262.95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82.97</v>
      </c>
      <c r="E37" s="221">
        <v>95.48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0.09</v>
      </c>
      <c r="E39" s="222">
        <v>0.06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1362.98</v>
      </c>
      <c r="E40" s="288">
        <v>536.98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25338.52</v>
      </c>
      <c r="E41" s="351">
        <v>31283.05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369.75599999999997</v>
      </c>
      <c r="E47" s="125">
        <v>422.75099999999998</v>
      </c>
      <c r="G47" s="68"/>
      <c r="H47" s="128"/>
    </row>
    <row r="48" spans="2:10">
      <c r="B48" s="147" t="s">
        <v>6</v>
      </c>
      <c r="C48" s="145" t="s">
        <v>41</v>
      </c>
      <c r="D48" s="210">
        <v>404.89800000000002</v>
      </c>
      <c r="E48" s="125">
        <v>463.59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58.98</v>
      </c>
      <c r="E50" s="125">
        <v>66.28</v>
      </c>
      <c r="G50" s="134"/>
    </row>
    <row r="51" spans="2:7">
      <c r="B51" s="146" t="s">
        <v>6</v>
      </c>
      <c r="C51" s="136" t="s">
        <v>111</v>
      </c>
      <c r="D51" s="210">
        <v>58.98</v>
      </c>
      <c r="E51" s="125">
        <v>66.12</v>
      </c>
      <c r="G51" s="134"/>
    </row>
    <row r="52" spans="2:7">
      <c r="B52" s="146" t="s">
        <v>8</v>
      </c>
      <c r="C52" s="136" t="s">
        <v>112</v>
      </c>
      <c r="D52" s="210">
        <v>62.75</v>
      </c>
      <c r="E52" s="125">
        <v>67.489999999999995</v>
      </c>
    </row>
    <row r="53" spans="2:7" ht="12.75" customHeight="1" thickBot="1">
      <c r="B53" s="148" t="s">
        <v>9</v>
      </c>
      <c r="C53" s="149" t="s">
        <v>41</v>
      </c>
      <c r="D53" s="209">
        <v>62.58</v>
      </c>
      <c r="E53" s="292">
        <v>67.48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31283.05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31283.05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31283.05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31283.05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Arkusz112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134"/>
      <c r="I2" s="134"/>
      <c r="J2" s="127"/>
      <c r="L2" s="68"/>
    </row>
    <row r="3" spans="2:12" ht="15.5">
      <c r="B3" s="363" t="s">
        <v>204</v>
      </c>
      <c r="C3" s="363"/>
      <c r="D3" s="363"/>
      <c r="E3" s="363"/>
      <c r="H3" s="134"/>
      <c r="I3" s="134"/>
      <c r="J3" s="127"/>
    </row>
    <row r="4" spans="2:12" ht="14">
      <c r="B4" s="80"/>
      <c r="C4" s="80"/>
      <c r="D4" s="80"/>
      <c r="E4" s="80"/>
      <c r="H4" s="134"/>
      <c r="I4" s="134"/>
      <c r="J4" s="127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250883.52999999988</v>
      </c>
      <c r="E11" s="269">
        <v>258994.82</v>
      </c>
    </row>
    <row r="12" spans="2:12">
      <c r="B12" s="135" t="s">
        <v>4</v>
      </c>
      <c r="C12" s="136" t="s">
        <v>5</v>
      </c>
      <c r="D12" s="270">
        <v>250883.52999999988</v>
      </c>
      <c r="E12" s="271">
        <v>258994.82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250883.52999999988</v>
      </c>
      <c r="E21" s="281">
        <v>258994.82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2596157.98</v>
      </c>
      <c r="E26" s="349">
        <v>250883.53</v>
      </c>
      <c r="G26" s="69"/>
    </row>
    <row r="27" spans="2:11" ht="13">
      <c r="B27" s="8" t="s">
        <v>17</v>
      </c>
      <c r="C27" s="9" t="s">
        <v>108</v>
      </c>
      <c r="D27" s="284">
        <v>-2479161.16</v>
      </c>
      <c r="E27" s="219">
        <v>-2130.3399999999997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0.03</v>
      </c>
      <c r="E28" s="220">
        <v>0.01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0.03</v>
      </c>
      <c r="E31" s="221">
        <v>0.01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2479161.19</v>
      </c>
      <c r="E32" s="220">
        <v>2130.35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2455772.41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4395.6900000000005</v>
      </c>
      <c r="E35" s="221">
        <v>77.38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18993.09</v>
      </c>
      <c r="E37" s="221">
        <v>2052.9700000000003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126543.04999999999</v>
      </c>
      <c r="E40" s="288">
        <v>10241.629999999999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243539.86999999982</v>
      </c>
      <c r="E41" s="351">
        <v>258994.82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12114.031000000001</v>
      </c>
      <c r="E47" s="125">
        <v>1067.317</v>
      </c>
      <c r="G47" s="68"/>
    </row>
    <row r="48" spans="2:10">
      <c r="B48" s="147" t="s">
        <v>6</v>
      </c>
      <c r="C48" s="145" t="s">
        <v>41</v>
      </c>
      <c r="D48" s="210">
        <v>1078.278</v>
      </c>
      <c r="E48" s="125">
        <v>1058.461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214.31</v>
      </c>
      <c r="E50" s="125">
        <v>235.06</v>
      </c>
      <c r="G50" s="134"/>
    </row>
    <row r="51" spans="2:7">
      <c r="B51" s="146" t="s">
        <v>6</v>
      </c>
      <c r="C51" s="136" t="s">
        <v>111</v>
      </c>
      <c r="D51" s="210">
        <v>214.31</v>
      </c>
      <c r="E51" s="125">
        <v>234.91</v>
      </c>
      <c r="G51" s="134"/>
    </row>
    <row r="52" spans="2:7">
      <c r="B52" s="146" t="s">
        <v>8</v>
      </c>
      <c r="C52" s="136" t="s">
        <v>112</v>
      </c>
      <c r="D52" s="210">
        <v>225.86</v>
      </c>
      <c r="E52" s="125">
        <v>244.86</v>
      </c>
    </row>
    <row r="53" spans="2:7" ht="12.75" customHeight="1" thickBot="1">
      <c r="B53" s="148" t="s">
        <v>9</v>
      </c>
      <c r="C53" s="149" t="s">
        <v>41</v>
      </c>
      <c r="D53" s="209">
        <v>225.86</v>
      </c>
      <c r="E53" s="292">
        <v>244.69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258994.82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258994.82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258994.82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258994.82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Arkusz113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6277692.2299999995</v>
      </c>
      <c r="E11" s="269">
        <v>6545812.7800000003</v>
      </c>
    </row>
    <row r="12" spans="2:12">
      <c r="B12" s="135" t="s">
        <v>4</v>
      </c>
      <c r="C12" s="136" t="s">
        <v>5</v>
      </c>
      <c r="D12" s="270">
        <v>6277692.2299999995</v>
      </c>
      <c r="E12" s="271">
        <v>6545812.7800000003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6277692.2299999995</v>
      </c>
      <c r="E21" s="281">
        <v>6545812.7800000003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5966688.0199999996</v>
      </c>
      <c r="E26" s="349">
        <v>6277692.2300000004</v>
      </c>
      <c r="G26" s="69"/>
    </row>
    <row r="27" spans="2:11" ht="13">
      <c r="B27" s="8" t="s">
        <v>17</v>
      </c>
      <c r="C27" s="9" t="s">
        <v>108</v>
      </c>
      <c r="D27" s="284">
        <v>-277958.29000000004</v>
      </c>
      <c r="E27" s="219">
        <v>-54673.15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0.01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0.01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277958.29000000004</v>
      </c>
      <c r="E32" s="220">
        <v>54673.16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225270.56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5194.63</v>
      </c>
      <c r="E35" s="221">
        <v>3105.08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47493.090000000004</v>
      </c>
      <c r="E37" s="221">
        <v>51568.08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352542.56</v>
      </c>
      <c r="E40" s="288">
        <v>322793.7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6041272.2899999991</v>
      </c>
      <c r="E41" s="351">
        <v>6545812.7800000003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80">
        <f>D21</f>
        <v>6277692.2299999995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482351.49699999997</v>
      </c>
      <c r="E47" s="125">
        <v>456227.63299999997</v>
      </c>
      <c r="G47" s="68"/>
    </row>
    <row r="48" spans="2:10">
      <c r="B48" s="147" t="s">
        <v>6</v>
      </c>
      <c r="C48" s="145" t="s">
        <v>41</v>
      </c>
      <c r="D48" s="210">
        <v>460112.13199999998</v>
      </c>
      <c r="E48" s="125">
        <v>452371.30499999999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12.37</v>
      </c>
      <c r="E50" s="291">
        <v>13.76</v>
      </c>
      <c r="G50" s="134"/>
    </row>
    <row r="51" spans="2:7">
      <c r="B51" s="146" t="s">
        <v>6</v>
      </c>
      <c r="C51" s="136" t="s">
        <v>111</v>
      </c>
      <c r="D51" s="210">
        <v>12.37</v>
      </c>
      <c r="E51" s="339">
        <v>13.74</v>
      </c>
      <c r="G51" s="134"/>
    </row>
    <row r="52" spans="2:7">
      <c r="B52" s="146" t="s">
        <v>8</v>
      </c>
      <c r="C52" s="136" t="s">
        <v>112</v>
      </c>
      <c r="D52" s="210">
        <v>13.14</v>
      </c>
      <c r="E52" s="359">
        <v>14.48</v>
      </c>
    </row>
    <row r="53" spans="2:7" ht="12.75" customHeight="1" thickBot="1">
      <c r="B53" s="148" t="s">
        <v>9</v>
      </c>
      <c r="C53" s="149" t="s">
        <v>41</v>
      </c>
      <c r="D53" s="209">
        <v>13.13</v>
      </c>
      <c r="E53" s="292">
        <v>14.47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6545812.7800000003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6545812.7800000003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6545812.7800000003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6545812.7800000003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Arkusz115"/>
  <dimension ref="A1:L81"/>
  <sheetViews>
    <sheetView topLeftCell="B1"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269531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254404.83000000002</v>
      </c>
      <c r="E11" s="269">
        <v>392185.94</v>
      </c>
    </row>
    <row r="12" spans="2:12">
      <c r="B12" s="135" t="s">
        <v>4</v>
      </c>
      <c r="C12" s="136" t="s">
        <v>5</v>
      </c>
      <c r="D12" s="270">
        <v>254404.83000000002</v>
      </c>
      <c r="E12" s="271">
        <v>392185.94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254404.83000000002</v>
      </c>
      <c r="E21" s="281">
        <v>392185.94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127951.55</v>
      </c>
      <c r="E26" s="349">
        <v>254404.83</v>
      </c>
      <c r="G26" s="69"/>
    </row>
    <row r="27" spans="2:11" ht="13">
      <c r="B27" s="8" t="s">
        <v>17</v>
      </c>
      <c r="C27" s="9" t="s">
        <v>108</v>
      </c>
      <c r="D27" s="284">
        <v>-12412.31</v>
      </c>
      <c r="E27" s="219">
        <v>132665.58000000002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0.18</v>
      </c>
      <c r="E28" s="220">
        <v>138901.58000000002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0.18</v>
      </c>
      <c r="E31" s="221">
        <v>138901.58000000002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12412.49</v>
      </c>
      <c r="E32" s="220">
        <v>6236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11107.93</v>
      </c>
      <c r="E33" s="221">
        <v>3063.39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476.07</v>
      </c>
      <c r="E35" s="221">
        <v>1031.92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828.49</v>
      </c>
      <c r="E37" s="221">
        <v>2140.69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8891.76</v>
      </c>
      <c r="E40" s="288">
        <v>5115.53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124431</v>
      </c>
      <c r="E41" s="351">
        <v>392185.94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10219.772000000001</v>
      </c>
      <c r="E47" s="125">
        <v>17753.303</v>
      </c>
      <c r="G47" s="68"/>
    </row>
    <row r="48" spans="2:10">
      <c r="B48" s="147" t="s">
        <v>6</v>
      </c>
      <c r="C48" s="145" t="s">
        <v>41</v>
      </c>
      <c r="D48" s="210">
        <v>9278.9709999999995</v>
      </c>
      <c r="E48" s="125">
        <v>26972.898000000001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12.52</v>
      </c>
      <c r="E50" s="125">
        <v>14.33</v>
      </c>
      <c r="G50" s="134"/>
    </row>
    <row r="51" spans="2:7">
      <c r="B51" s="146" t="s">
        <v>6</v>
      </c>
      <c r="C51" s="136" t="s">
        <v>111</v>
      </c>
      <c r="D51" s="210">
        <v>12.52</v>
      </c>
      <c r="E51" s="125">
        <v>14.15</v>
      </c>
      <c r="G51" s="134"/>
    </row>
    <row r="52" spans="2:7">
      <c r="B52" s="146" t="s">
        <v>8</v>
      </c>
      <c r="C52" s="136" t="s">
        <v>112</v>
      </c>
      <c r="D52" s="210">
        <v>13.44</v>
      </c>
      <c r="E52" s="125">
        <v>14.540000000000001</v>
      </c>
    </row>
    <row r="53" spans="2:7" ht="13.5" customHeight="1" thickBot="1">
      <c r="B53" s="148" t="s">
        <v>9</v>
      </c>
      <c r="C53" s="149" t="s">
        <v>41</v>
      </c>
      <c r="D53" s="209">
        <v>13.41</v>
      </c>
      <c r="E53" s="292">
        <v>14.54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392185.94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392185.94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392185.94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392185.94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Arkusz119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162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528628.05000000005</v>
      </c>
      <c r="E11" s="269">
        <v>540653.48</v>
      </c>
    </row>
    <row r="12" spans="2:12">
      <c r="B12" s="135" t="s">
        <v>4</v>
      </c>
      <c r="C12" s="136" t="s">
        <v>5</v>
      </c>
      <c r="D12" s="270">
        <v>528628.05000000005</v>
      </c>
      <c r="E12" s="271">
        <v>540653.48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528628.05000000005</v>
      </c>
      <c r="E21" s="281">
        <v>540653.48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400845.74</v>
      </c>
      <c r="E26" s="283">
        <v>528628.05000000005</v>
      </c>
      <c r="G26" s="69"/>
    </row>
    <row r="27" spans="2:11" ht="13">
      <c r="B27" s="8" t="s">
        <v>17</v>
      </c>
      <c r="C27" s="9" t="s">
        <v>108</v>
      </c>
      <c r="D27" s="284">
        <v>-7504.18</v>
      </c>
      <c r="E27" s="219">
        <v>-18271.62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0.02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0.02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7504.18</v>
      </c>
      <c r="E32" s="220">
        <v>18271.64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3115.15</v>
      </c>
      <c r="E33" s="221">
        <v>13033.19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1198.1600000000001</v>
      </c>
      <c r="E35" s="221">
        <v>1207.75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3190.86</v>
      </c>
      <c r="E37" s="221">
        <v>4030.7000000000003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37936.14</v>
      </c>
      <c r="E40" s="288">
        <v>30297.05</v>
      </c>
      <c r="G40" s="69"/>
      <c r="H40" s="170"/>
    </row>
    <row r="41" spans="2:10" ht="13.5" thickBot="1">
      <c r="B41" s="92" t="s">
        <v>37</v>
      </c>
      <c r="C41" s="93" t="s">
        <v>38</v>
      </c>
      <c r="D41" s="289">
        <v>431277.7</v>
      </c>
      <c r="E41" s="281">
        <v>540653.48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18557.672999999999</v>
      </c>
      <c r="E47" s="125">
        <v>21145.121999999999</v>
      </c>
      <c r="G47" s="68"/>
    </row>
    <row r="48" spans="2:10">
      <c r="B48" s="147" t="s">
        <v>6</v>
      </c>
      <c r="C48" s="145" t="s">
        <v>41</v>
      </c>
      <c r="D48" s="210">
        <v>18228.135999999999</v>
      </c>
      <c r="E48" s="125">
        <v>20432.86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21.6</v>
      </c>
      <c r="E50" s="125">
        <v>25</v>
      </c>
      <c r="G50" s="134"/>
    </row>
    <row r="51" spans="2:7">
      <c r="B51" s="146" t="s">
        <v>6</v>
      </c>
      <c r="C51" s="136" t="s">
        <v>111</v>
      </c>
      <c r="D51" s="210">
        <v>21.6</v>
      </c>
      <c r="E51" s="125">
        <v>24.72</v>
      </c>
      <c r="G51" s="134"/>
    </row>
    <row r="52" spans="2:7">
      <c r="B52" s="146" t="s">
        <v>8</v>
      </c>
      <c r="C52" s="136" t="s">
        <v>112</v>
      </c>
      <c r="D52" s="210">
        <v>23.66</v>
      </c>
      <c r="E52" s="125">
        <v>26.53</v>
      </c>
    </row>
    <row r="53" spans="2:7" ht="12.75" customHeight="1" thickBot="1">
      <c r="B53" s="148" t="s">
        <v>9</v>
      </c>
      <c r="C53" s="149" t="s">
        <v>41</v>
      </c>
      <c r="D53" s="209">
        <v>23.66</v>
      </c>
      <c r="E53" s="292">
        <v>26.46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540653.48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540653.48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540653.48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540653.48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Arkusz123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5429687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203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184249.33</v>
      </c>
      <c r="E11" s="269">
        <v>192936.02</v>
      </c>
    </row>
    <row r="12" spans="2:12">
      <c r="B12" s="135" t="s">
        <v>4</v>
      </c>
      <c r="C12" s="136" t="s">
        <v>5</v>
      </c>
      <c r="D12" s="270">
        <v>184249.33</v>
      </c>
      <c r="E12" s="271">
        <v>192936.02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184249.33</v>
      </c>
      <c r="E21" s="360">
        <v>192936.02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159591.84</v>
      </c>
      <c r="E26" s="349">
        <v>184249.33</v>
      </c>
      <c r="G26" s="69"/>
    </row>
    <row r="27" spans="2:11" ht="13">
      <c r="B27" s="8" t="s">
        <v>17</v>
      </c>
      <c r="C27" s="9" t="s">
        <v>108</v>
      </c>
      <c r="D27" s="284">
        <v>6870.67</v>
      </c>
      <c r="E27" s="219">
        <v>6336.97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17965.39</v>
      </c>
      <c r="E28" s="220">
        <v>8272.67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7903.75</v>
      </c>
      <c r="E29" s="221">
        <v>7067.46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10061.640000000001</v>
      </c>
      <c r="E31" s="221">
        <v>1205.21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11094.72</v>
      </c>
      <c r="E32" s="220">
        <v>1935.7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8265.9</v>
      </c>
      <c r="E33" s="221">
        <v>257.33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832.49</v>
      </c>
      <c r="E35" s="221">
        <v>764.84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852.39</v>
      </c>
      <c r="E37" s="221">
        <v>913.1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1143.94</v>
      </c>
      <c r="E39" s="222">
        <v>0.43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14279.4</v>
      </c>
      <c r="E40" s="288">
        <v>2349.7199999999998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180741.91</v>
      </c>
      <c r="E41" s="351">
        <v>192936.02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852.88499999999999</v>
      </c>
      <c r="E47" s="125">
        <v>852.572</v>
      </c>
      <c r="G47" s="68"/>
      <c r="H47" s="128"/>
    </row>
    <row r="48" spans="2:10">
      <c r="B48" s="147" t="s">
        <v>6</v>
      </c>
      <c r="C48" s="145" t="s">
        <v>41</v>
      </c>
      <c r="D48" s="210">
        <v>888.12300000000005</v>
      </c>
      <c r="E48" s="125">
        <v>881.83199999999999</v>
      </c>
      <c r="G48" s="152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187.12</v>
      </c>
      <c r="E50" s="125">
        <v>216.11</v>
      </c>
      <c r="G50" s="134"/>
    </row>
    <row r="51" spans="2:7">
      <c r="B51" s="146" t="s">
        <v>6</v>
      </c>
      <c r="C51" s="136" t="s">
        <v>111</v>
      </c>
      <c r="D51" s="210">
        <v>187.12</v>
      </c>
      <c r="E51" s="125">
        <v>214.58</v>
      </c>
      <c r="G51" s="134"/>
    </row>
    <row r="52" spans="2:7">
      <c r="B52" s="146" t="s">
        <v>8</v>
      </c>
      <c r="C52" s="136" t="s">
        <v>112</v>
      </c>
      <c r="D52" s="210">
        <v>203.51</v>
      </c>
      <c r="E52" s="125">
        <v>218.89000000000001</v>
      </c>
    </row>
    <row r="53" spans="2:7" ht="13" thickBot="1">
      <c r="B53" s="148" t="s">
        <v>9</v>
      </c>
      <c r="C53" s="149" t="s">
        <v>41</v>
      </c>
      <c r="D53" s="209">
        <v>203.51</v>
      </c>
      <c r="E53" s="292">
        <v>218.79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192936.02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24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192936.02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192936.02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192936.02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Arkusz127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652140.06999999995</v>
      </c>
      <c r="E11" s="269">
        <v>744962.82</v>
      </c>
    </row>
    <row r="12" spans="2:12">
      <c r="B12" s="135" t="s">
        <v>4</v>
      </c>
      <c r="C12" s="136" t="s">
        <v>5</v>
      </c>
      <c r="D12" s="270">
        <v>652140.06999999995</v>
      </c>
      <c r="E12" s="271">
        <v>744962.82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652140.06999999995</v>
      </c>
      <c r="E21" s="281">
        <v>744962.82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476021.42</v>
      </c>
      <c r="E26" s="349">
        <v>652140.06999999995</v>
      </c>
      <c r="G26" s="69"/>
    </row>
    <row r="27" spans="2:11" ht="13">
      <c r="B27" s="8" t="s">
        <v>17</v>
      </c>
      <c r="C27" s="9" t="s">
        <v>108</v>
      </c>
      <c r="D27" s="284">
        <v>-6952.85</v>
      </c>
      <c r="E27" s="219">
        <v>-1873.6000000000001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6952.85</v>
      </c>
      <c r="E32" s="220">
        <v>1873.6000000000001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2860.29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0</v>
      </c>
      <c r="E35" s="221">
        <v>-3257.07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4092.55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0</v>
      </c>
      <c r="E37" s="221">
        <v>5130.67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91801.930000000008</v>
      </c>
      <c r="E40" s="288">
        <v>94696.35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560870.5</v>
      </c>
      <c r="E41" s="351">
        <v>744962.82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7407.7407000000003</v>
      </c>
      <c r="E47" s="125">
        <v>7219.5291999999999</v>
      </c>
      <c r="G47" s="68"/>
    </row>
    <row r="48" spans="2:10">
      <c r="B48" s="147" t="s">
        <v>6</v>
      </c>
      <c r="C48" s="145" t="s">
        <v>41</v>
      </c>
      <c r="D48" s="210">
        <v>7307.7588999999998</v>
      </c>
      <c r="E48" s="125">
        <v>7199.0995000000003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64.260000000000005</v>
      </c>
      <c r="E50" s="125">
        <v>90.33</v>
      </c>
      <c r="G50" s="134"/>
    </row>
    <row r="51" spans="2:7">
      <c r="B51" s="146" t="s">
        <v>6</v>
      </c>
      <c r="C51" s="136" t="s">
        <v>111</v>
      </c>
      <c r="D51" s="210">
        <v>64.260000000000005</v>
      </c>
      <c r="E51" s="125">
        <v>86.16</v>
      </c>
      <c r="G51" s="134"/>
    </row>
    <row r="52" spans="2:7">
      <c r="B52" s="146" t="s">
        <v>8</v>
      </c>
      <c r="C52" s="136" t="s">
        <v>112</v>
      </c>
      <c r="D52" s="210">
        <v>77.22</v>
      </c>
      <c r="E52" s="125">
        <v>104.11</v>
      </c>
    </row>
    <row r="53" spans="2:7" ht="12.75" customHeight="1" thickBot="1">
      <c r="B53" s="148" t="s">
        <v>9</v>
      </c>
      <c r="C53" s="149" t="s">
        <v>41</v>
      </c>
      <c r="D53" s="209">
        <v>76.75</v>
      </c>
      <c r="E53" s="292">
        <v>103.48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744962.82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744962.82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744962.82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744962.82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Arkusz128">
    <pageSetUpPr fitToPage="1"/>
  </sheetPr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525832.64</v>
      </c>
      <c r="E11" s="269">
        <v>641720.04</v>
      </c>
    </row>
    <row r="12" spans="2:12">
      <c r="B12" s="135" t="s">
        <v>4</v>
      </c>
      <c r="C12" s="136" t="s">
        <v>5</v>
      </c>
      <c r="D12" s="270">
        <v>525832.64</v>
      </c>
      <c r="E12" s="271">
        <v>641720.04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525832.64</v>
      </c>
      <c r="E21" s="281">
        <v>641720.04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326825.75</v>
      </c>
      <c r="E26" s="349">
        <v>525832.64</v>
      </c>
      <c r="G26" s="69"/>
    </row>
    <row r="27" spans="2:11" ht="13">
      <c r="B27" s="8" t="s">
        <v>17</v>
      </c>
      <c r="C27" s="9" t="s">
        <v>108</v>
      </c>
      <c r="D27" s="284">
        <v>-4940.3</v>
      </c>
      <c r="E27" s="219">
        <v>-1855.99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0.02</v>
      </c>
      <c r="E28" s="220">
        <v>0.01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0.01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4940.3200000000006</v>
      </c>
      <c r="E32" s="220">
        <v>1856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2044.5800000000002</v>
      </c>
      <c r="E35" s="221">
        <v>-2510.2000000000003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2895.7400000000002</v>
      </c>
      <c r="E37" s="221">
        <v>4366.2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70623.73</v>
      </c>
      <c r="E40" s="288">
        <v>117743.39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392509.18</v>
      </c>
      <c r="E41" s="351">
        <v>641720.04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7513.2356</v>
      </c>
      <c r="E47" s="125">
        <v>8909.3974999999991</v>
      </c>
      <c r="G47" s="68"/>
    </row>
    <row r="48" spans="2:10">
      <c r="B48" s="147" t="s">
        <v>6</v>
      </c>
      <c r="C48" s="145" t="s">
        <v>41</v>
      </c>
      <c r="D48" s="210">
        <v>7411.4272000000001</v>
      </c>
      <c r="E48" s="125">
        <v>8879.4802999999993</v>
      </c>
      <c r="G48" s="12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43.5</v>
      </c>
      <c r="E50" s="125">
        <v>59.02</v>
      </c>
      <c r="G50" s="134"/>
    </row>
    <row r="51" spans="2:7">
      <c r="B51" s="146" t="s">
        <v>6</v>
      </c>
      <c r="C51" s="136" t="s">
        <v>111</v>
      </c>
      <c r="D51" s="210">
        <v>43.5</v>
      </c>
      <c r="E51" s="125">
        <v>57.7</v>
      </c>
      <c r="G51" s="134"/>
    </row>
    <row r="52" spans="2:7">
      <c r="B52" s="146" t="s">
        <v>8</v>
      </c>
      <c r="C52" s="136" t="s">
        <v>112</v>
      </c>
      <c r="D52" s="210">
        <v>52.96</v>
      </c>
      <c r="E52" s="125">
        <v>72.42</v>
      </c>
    </row>
    <row r="53" spans="2:7" ht="14.25" customHeight="1" thickBot="1">
      <c r="B53" s="148" t="s">
        <v>9</v>
      </c>
      <c r="C53" s="149" t="s">
        <v>41</v>
      </c>
      <c r="D53" s="209">
        <v>52.96</v>
      </c>
      <c r="E53" s="292">
        <v>72.27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4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641720.04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641720.04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641720.04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641720.04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L81"/>
  <sheetViews>
    <sheetView zoomScale="80" zoomScaleNormal="80" workbookViewId="0">
      <selection activeCell="A15" sqref="A15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0.7265625" customWidth="1"/>
    <col min="9" max="9" width="13.26953125" customWidth="1"/>
    <col min="10" max="10" width="14.1796875" customWidth="1"/>
    <col min="11" max="11" width="15.81640625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  <c r="I4" s="68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96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161" t="s">
        <v>2</v>
      </c>
      <c r="D10" s="196" t="s">
        <v>201</v>
      </c>
      <c r="E10" s="178" t="s">
        <v>205</v>
      </c>
      <c r="G10" s="68"/>
      <c r="I10" s="68"/>
    </row>
    <row r="11" spans="2:12" ht="13">
      <c r="B11" s="83" t="s">
        <v>3</v>
      </c>
      <c r="C11" s="27" t="s">
        <v>106</v>
      </c>
      <c r="D11" s="268">
        <v>90780259.760000005</v>
      </c>
      <c r="E11" s="269">
        <f>SUM(E12:E14)</f>
        <v>93644042.470000014</v>
      </c>
      <c r="I11" s="68"/>
    </row>
    <row r="12" spans="2:12">
      <c r="B12" s="135" t="s">
        <v>4</v>
      </c>
      <c r="C12" s="172" t="s">
        <v>5</v>
      </c>
      <c r="D12" s="270">
        <v>90711207.180000007</v>
      </c>
      <c r="E12" s="271">
        <v>93611647.050000012</v>
      </c>
      <c r="I12" s="68"/>
    </row>
    <row r="13" spans="2:12">
      <c r="B13" s="135" t="s">
        <v>6</v>
      </c>
      <c r="C13" s="172" t="s">
        <v>7</v>
      </c>
      <c r="D13" s="272">
        <v>41.69</v>
      </c>
      <c r="E13" s="273">
        <v>865.9</v>
      </c>
      <c r="I13" s="68"/>
    </row>
    <row r="14" spans="2:12">
      <c r="B14" s="135" t="s">
        <v>8</v>
      </c>
      <c r="C14" s="172" t="s">
        <v>10</v>
      </c>
      <c r="D14" s="272">
        <v>69010.890000000014</v>
      </c>
      <c r="E14" s="273">
        <f>E15</f>
        <v>31529.52</v>
      </c>
      <c r="G14" s="68"/>
      <c r="I14" s="68"/>
    </row>
    <row r="15" spans="2:12">
      <c r="B15" s="135" t="s">
        <v>103</v>
      </c>
      <c r="C15" s="172" t="s">
        <v>11</v>
      </c>
      <c r="D15" s="272">
        <v>69010.890000000014</v>
      </c>
      <c r="E15" s="273">
        <v>31529.52</v>
      </c>
      <c r="I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</row>
    <row r="17" spans="2:11" ht="13">
      <c r="B17" s="8" t="s">
        <v>13</v>
      </c>
      <c r="C17" s="157" t="s">
        <v>65</v>
      </c>
      <c r="D17" s="276">
        <v>115779.21</v>
      </c>
      <c r="E17" s="277">
        <f>E18</f>
        <v>38404.28</v>
      </c>
    </row>
    <row r="18" spans="2:11">
      <c r="B18" s="135" t="s">
        <v>4</v>
      </c>
      <c r="C18" s="172" t="s">
        <v>11</v>
      </c>
      <c r="D18" s="274">
        <v>115779.21</v>
      </c>
      <c r="E18" s="275">
        <v>38404.28</v>
      </c>
    </row>
    <row r="19" spans="2:11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1" ht="13.5" thickBot="1">
      <c r="B21" s="373" t="s">
        <v>107</v>
      </c>
      <c r="C21" s="374"/>
      <c r="D21" s="280">
        <v>90664480.550000012</v>
      </c>
      <c r="E21" s="281">
        <f>E11-E17</f>
        <v>93605638.190000013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  <c r="K23" s="134"/>
    </row>
    <row r="24" spans="2:11" ht="17.2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282">
        <v>88059288.780000001</v>
      </c>
      <c r="E26" s="283">
        <v>90664480.550000012</v>
      </c>
      <c r="G26" s="69"/>
    </row>
    <row r="27" spans="2:11" ht="13">
      <c r="B27" s="8" t="s">
        <v>17</v>
      </c>
      <c r="C27" s="9" t="s">
        <v>108</v>
      </c>
      <c r="D27" s="284">
        <v>-4705039.5499999989</v>
      </c>
      <c r="E27" s="219">
        <v>379575.47</v>
      </c>
      <c r="F27" s="68"/>
      <c r="G27" s="127"/>
      <c r="H27" s="175"/>
      <c r="I27" s="175"/>
    </row>
    <row r="28" spans="2:11" ht="13">
      <c r="B28" s="8" t="s">
        <v>18</v>
      </c>
      <c r="C28" s="9" t="s">
        <v>19</v>
      </c>
      <c r="D28" s="284">
        <v>7484968.7200000007</v>
      </c>
      <c r="E28" s="220">
        <v>6641985.75</v>
      </c>
      <c r="F28" s="68"/>
      <c r="G28" s="127"/>
      <c r="H28" s="175"/>
      <c r="I28" s="175"/>
    </row>
    <row r="29" spans="2:11">
      <c r="B29" s="143" t="s">
        <v>4</v>
      </c>
      <c r="C29" s="136" t="s">
        <v>20</v>
      </c>
      <c r="D29" s="285">
        <v>6382298.5300000003</v>
      </c>
      <c r="E29" s="221">
        <v>6114177.8600000003</v>
      </c>
      <c r="F29" s="68"/>
      <c r="G29" s="127"/>
      <c r="H29" s="175"/>
      <c r="I29" s="175"/>
    </row>
    <row r="30" spans="2:11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</row>
    <row r="31" spans="2:11">
      <c r="B31" s="143" t="s">
        <v>8</v>
      </c>
      <c r="C31" s="136" t="s">
        <v>22</v>
      </c>
      <c r="D31" s="285">
        <v>1102670.19</v>
      </c>
      <c r="E31" s="221">
        <v>527807.89</v>
      </c>
      <c r="F31" s="68"/>
      <c r="G31" s="127"/>
      <c r="H31" s="175"/>
      <c r="I31" s="175"/>
    </row>
    <row r="32" spans="2:11" ht="13">
      <c r="B32" s="85" t="s">
        <v>23</v>
      </c>
      <c r="C32" s="10" t="s">
        <v>24</v>
      </c>
      <c r="D32" s="284">
        <v>12190008.27</v>
      </c>
      <c r="E32" s="220">
        <v>6262410.2800000003</v>
      </c>
      <c r="F32" s="68"/>
      <c r="G32" s="127"/>
      <c r="H32" s="175"/>
      <c r="I32" s="175"/>
    </row>
    <row r="33" spans="2:10">
      <c r="B33" s="143" t="s">
        <v>4</v>
      </c>
      <c r="C33" s="136" t="s">
        <v>25</v>
      </c>
      <c r="D33" s="285">
        <v>9856199.1500000004</v>
      </c>
      <c r="E33" s="221">
        <v>3558097.4699999997</v>
      </c>
      <c r="F33" s="68"/>
      <c r="G33" s="127"/>
      <c r="H33" s="175"/>
      <c r="I33" s="175"/>
    </row>
    <row r="34" spans="2:10">
      <c r="B34" s="143" t="s">
        <v>6</v>
      </c>
      <c r="C34" s="136" t="s">
        <v>26</v>
      </c>
      <c r="D34" s="285">
        <v>1148891.77</v>
      </c>
      <c r="E34" s="221">
        <v>1781020.56</v>
      </c>
      <c r="F34" s="68"/>
      <c r="G34" s="127"/>
      <c r="H34" s="175"/>
      <c r="I34" s="175"/>
    </row>
    <row r="35" spans="2:10">
      <c r="B35" s="143" t="s">
        <v>8</v>
      </c>
      <c r="C35" s="136" t="s">
        <v>27</v>
      </c>
      <c r="D35" s="285">
        <v>817665.96</v>
      </c>
      <c r="E35" s="221">
        <v>819083.20000000007</v>
      </c>
      <c r="F35" s="68"/>
      <c r="G35" s="127"/>
      <c r="H35" s="175"/>
      <c r="I35" s="175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</row>
    <row r="39" spans="2:10">
      <c r="B39" s="144" t="s">
        <v>33</v>
      </c>
      <c r="C39" s="145" t="s">
        <v>34</v>
      </c>
      <c r="D39" s="286">
        <v>367251.39</v>
      </c>
      <c r="E39" s="222">
        <v>104209.05</v>
      </c>
      <c r="F39" s="68"/>
      <c r="G39" s="127"/>
      <c r="H39" s="175"/>
      <c r="I39" s="175"/>
    </row>
    <row r="40" spans="2:10" ht="13.5" thickBot="1">
      <c r="B40" s="90" t="s">
        <v>35</v>
      </c>
      <c r="C40" s="91" t="s">
        <v>36</v>
      </c>
      <c r="D40" s="287">
        <v>3858135.6399999997</v>
      </c>
      <c r="E40" s="288">
        <v>2561582.17</v>
      </c>
      <c r="G40" s="69"/>
    </row>
    <row r="41" spans="2:10" ht="13.5" thickBot="1">
      <c r="B41" s="92" t="s">
        <v>37</v>
      </c>
      <c r="C41" s="93" t="s">
        <v>38</v>
      </c>
      <c r="D41" s="289">
        <v>87212384.870000005</v>
      </c>
      <c r="E41" s="281">
        <v>93605638.190000013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7595743.8795999996</v>
      </c>
      <c r="E47" s="310">
        <v>7207892.8767341105</v>
      </c>
      <c r="G47" s="152"/>
    </row>
    <row r="48" spans="2:10">
      <c r="B48" s="147" t="s">
        <v>6</v>
      </c>
      <c r="C48" s="145" t="s">
        <v>41</v>
      </c>
      <c r="D48" s="210">
        <v>7197167.0872</v>
      </c>
      <c r="E48" s="310">
        <v>7238203.8462999994</v>
      </c>
      <c r="G48" s="154"/>
      <c r="I48" s="154"/>
      <c r="J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11.5932</v>
      </c>
      <c r="E50" s="312">
        <v>12.5785</v>
      </c>
      <c r="G50" s="160"/>
    </row>
    <row r="51" spans="2:7">
      <c r="B51" s="146" t="s">
        <v>6</v>
      </c>
      <c r="C51" s="136" t="s">
        <v>111</v>
      </c>
      <c r="D51" s="210">
        <v>11.5932</v>
      </c>
      <c r="E51" s="312">
        <v>12.576000000000001</v>
      </c>
      <c r="G51" s="134"/>
    </row>
    <row r="52" spans="2:7" ht="12.75" customHeight="1">
      <c r="B52" s="146" t="s">
        <v>8</v>
      </c>
      <c r="C52" s="136" t="s">
        <v>112</v>
      </c>
      <c r="D52" s="210">
        <v>12.1181</v>
      </c>
      <c r="E52" s="312">
        <v>12.932700000000001</v>
      </c>
    </row>
    <row r="53" spans="2:7" ht="13" thickBot="1">
      <c r="B53" s="148" t="s">
        <v>9</v>
      </c>
      <c r="C53" s="149" t="s">
        <v>41</v>
      </c>
      <c r="D53" s="209">
        <v>12.117600000000001</v>
      </c>
      <c r="E53" s="313">
        <v>12.9322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6.5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93611647.050000012</v>
      </c>
      <c r="E58" s="28">
        <f>D58/E21</f>
        <v>1.0000641933554024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93339665.900000006</v>
      </c>
      <c r="E64" s="75">
        <f>D64/E21</f>
        <v>0.99715858686353764</v>
      </c>
      <c r="G64" s="68"/>
    </row>
    <row r="65" spans="2:5">
      <c r="B65" s="201" t="s">
        <v>33</v>
      </c>
      <c r="C65" s="145" t="s">
        <v>115</v>
      </c>
      <c r="D65" s="74">
        <v>0</v>
      </c>
      <c r="E65" s="75">
        <v>0</v>
      </c>
    </row>
    <row r="66" spans="2:5">
      <c r="B66" s="201" t="s">
        <v>50</v>
      </c>
      <c r="C66" s="145" t="s">
        <v>51</v>
      </c>
      <c r="D66" s="74">
        <v>0</v>
      </c>
      <c r="E66" s="75">
        <v>0</v>
      </c>
    </row>
    <row r="67" spans="2:5">
      <c r="B67" s="202" t="s">
        <v>52</v>
      </c>
      <c r="C67" s="136" t="s">
        <v>53</v>
      </c>
      <c r="D67" s="72">
        <v>0</v>
      </c>
      <c r="E67" s="73">
        <v>0</v>
      </c>
    </row>
    <row r="68" spans="2:5">
      <c r="B68" s="202" t="s">
        <v>54</v>
      </c>
      <c r="C68" s="136" t="s">
        <v>55</v>
      </c>
      <c r="D68" s="72">
        <v>0</v>
      </c>
      <c r="E68" s="73">
        <v>0</v>
      </c>
    </row>
    <row r="69" spans="2:5">
      <c r="B69" s="202" t="s">
        <v>56</v>
      </c>
      <c r="C69" s="136" t="s">
        <v>57</v>
      </c>
      <c r="D69" s="293">
        <v>271981.15000000002</v>
      </c>
      <c r="E69" s="73">
        <f>D69/E21</f>
        <v>2.9056064918646755E-3</v>
      </c>
    </row>
    <row r="70" spans="2:5">
      <c r="B70" s="203" t="s">
        <v>58</v>
      </c>
      <c r="C70" s="168" t="s">
        <v>59</v>
      </c>
      <c r="D70" s="107">
        <v>0</v>
      </c>
      <c r="E70" s="108">
        <v>0</v>
      </c>
    </row>
    <row r="71" spans="2:5" ht="13">
      <c r="B71" s="113" t="s">
        <v>23</v>
      </c>
      <c r="C71" s="10" t="s">
        <v>61</v>
      </c>
      <c r="D71" s="114">
        <f>E13</f>
        <v>865.9</v>
      </c>
      <c r="E71" s="62">
        <f>D71/E21</f>
        <v>9.2505111523560439E-6</v>
      </c>
    </row>
    <row r="72" spans="2:5" ht="13">
      <c r="B72" s="109" t="s">
        <v>60</v>
      </c>
      <c r="C72" s="110" t="s">
        <v>63</v>
      </c>
      <c r="D72" s="111">
        <f>E14</f>
        <v>31529.52</v>
      </c>
      <c r="E72" s="112">
        <f>D72/E21</f>
        <v>3.3683355628644527E-4</v>
      </c>
    </row>
    <row r="73" spans="2:5" ht="13">
      <c r="B73" s="20" t="s">
        <v>62</v>
      </c>
      <c r="C73" s="21" t="s">
        <v>65</v>
      </c>
      <c r="D73" s="22">
        <f>E17</f>
        <v>38404.28</v>
      </c>
      <c r="E73" s="23">
        <f>D73/E21</f>
        <v>4.1027742284121052E-4</v>
      </c>
    </row>
    <row r="74" spans="2:5" ht="13">
      <c r="B74" s="113" t="s">
        <v>64</v>
      </c>
      <c r="C74" s="10" t="s">
        <v>66</v>
      </c>
      <c r="D74" s="114">
        <f>D58+D71+D72-D73</f>
        <v>93605638.190000013</v>
      </c>
      <c r="E74" s="62">
        <f>E58+E71+E72-E73</f>
        <v>1.0000000000000002</v>
      </c>
    </row>
    <row r="75" spans="2:5">
      <c r="B75" s="202" t="s">
        <v>4</v>
      </c>
      <c r="C75" s="136" t="s">
        <v>67</v>
      </c>
      <c r="D75" s="72">
        <f>D74</f>
        <v>93605638.190000013</v>
      </c>
      <c r="E75" s="73">
        <f>E74</f>
        <v>1.0000000000000002</v>
      </c>
    </row>
    <row r="76" spans="2:5">
      <c r="B76" s="202" t="s">
        <v>6</v>
      </c>
      <c r="C76" s="136" t="s">
        <v>116</v>
      </c>
      <c r="D76" s="72">
        <v>0</v>
      </c>
      <c r="E76" s="73">
        <v>0</v>
      </c>
    </row>
    <row r="77" spans="2:5" ht="13" thickBot="1">
      <c r="B77" s="204" t="s">
        <v>8</v>
      </c>
      <c r="C77" s="149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Arkusz129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3405377.03</v>
      </c>
      <c r="E11" s="269">
        <v>3632100.93</v>
      </c>
    </row>
    <row r="12" spans="2:12">
      <c r="B12" s="135" t="s">
        <v>4</v>
      </c>
      <c r="C12" s="136" t="s">
        <v>5</v>
      </c>
      <c r="D12" s="270">
        <v>3405377.03</v>
      </c>
      <c r="E12" s="271">
        <v>3632100.93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3405377.03</v>
      </c>
      <c r="E21" s="281">
        <v>3632100.93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3375265.46</v>
      </c>
      <c r="E26" s="349">
        <v>3405377.03</v>
      </c>
      <c r="G26" s="69"/>
    </row>
    <row r="27" spans="2:11" ht="13">
      <c r="B27" s="8" t="s">
        <v>17</v>
      </c>
      <c r="C27" s="9" t="s">
        <v>108</v>
      </c>
      <c r="D27" s="284">
        <v>-128966.28000000001</v>
      </c>
      <c r="E27" s="219">
        <v>-49948.44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0.02</v>
      </c>
      <c r="E28" s="220">
        <v>0.04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0.04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128966.30000000002</v>
      </c>
      <c r="E32" s="220">
        <v>49948.480000000003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83831.570000000007</v>
      </c>
      <c r="E33" s="221">
        <v>3616.33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18913.740000000002</v>
      </c>
      <c r="E35" s="221">
        <v>18677.510000000002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26220.99</v>
      </c>
      <c r="E37" s="221">
        <v>27654.639999999999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78523.260000000009</v>
      </c>
      <c r="E40" s="288">
        <v>276672.34000000003</v>
      </c>
      <c r="G40" s="69"/>
    </row>
    <row r="41" spans="2:10" ht="13.5" thickBot="1">
      <c r="B41" s="92" t="s">
        <v>37</v>
      </c>
      <c r="C41" s="93" t="s">
        <v>38</v>
      </c>
      <c r="D41" s="350">
        <v>3324822.4400000004</v>
      </c>
      <c r="E41" s="351">
        <v>3632100.93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38907.959199999998</v>
      </c>
      <c r="E47" s="125">
        <v>36898.6567</v>
      </c>
      <c r="G47" s="68"/>
    </row>
    <row r="48" spans="2:10">
      <c r="B48" s="147" t="s">
        <v>6</v>
      </c>
      <c r="C48" s="145" t="s">
        <v>41</v>
      </c>
      <c r="D48" s="210">
        <v>37424.8361</v>
      </c>
      <c r="E48" s="125">
        <v>36382.860200000003</v>
      </c>
      <c r="G48" s="68"/>
    </row>
    <row r="49" spans="2:7" ht="13">
      <c r="B49" s="113" t="s">
        <v>23</v>
      </c>
      <c r="C49" s="116" t="s">
        <v>110</v>
      </c>
      <c r="D49" s="211"/>
      <c r="E49" s="125"/>
    </row>
    <row r="50" spans="2:7">
      <c r="B50" s="146" t="s">
        <v>4</v>
      </c>
      <c r="C50" s="136" t="s">
        <v>40</v>
      </c>
      <c r="D50" s="210">
        <v>86.75</v>
      </c>
      <c r="E50" s="125">
        <v>92.29</v>
      </c>
      <c r="G50" s="134"/>
    </row>
    <row r="51" spans="2:7">
      <c r="B51" s="146" t="s">
        <v>6</v>
      </c>
      <c r="C51" s="136" t="s">
        <v>111</v>
      </c>
      <c r="D51" s="210">
        <v>81.680000000000007</v>
      </c>
      <c r="E51" s="125">
        <v>92.29</v>
      </c>
      <c r="G51" s="134"/>
    </row>
    <row r="52" spans="2:7">
      <c r="B52" s="146" t="s">
        <v>8</v>
      </c>
      <c r="C52" s="136" t="s">
        <v>112</v>
      </c>
      <c r="D52" s="210">
        <v>89.06</v>
      </c>
      <c r="E52" s="125">
        <v>100.71000000000001</v>
      </c>
    </row>
    <row r="53" spans="2:7" ht="14.25" customHeight="1" thickBot="1">
      <c r="B53" s="148" t="s">
        <v>9</v>
      </c>
      <c r="C53" s="149" t="s">
        <v>41</v>
      </c>
      <c r="D53" s="209">
        <v>88.84</v>
      </c>
      <c r="E53" s="292">
        <v>99.83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3632100.93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3632100.93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3632100.93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3632100.93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Arkusz145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729495.47000000009</v>
      </c>
      <c r="E11" s="269">
        <v>591385.53</v>
      </c>
    </row>
    <row r="12" spans="2:12">
      <c r="B12" s="135" t="s">
        <v>4</v>
      </c>
      <c r="C12" s="136" t="s">
        <v>5</v>
      </c>
      <c r="D12" s="270">
        <v>729495.47000000009</v>
      </c>
      <c r="E12" s="271">
        <v>591385.53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729495.47000000009</v>
      </c>
      <c r="E21" s="281">
        <v>591385.53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717664.29</v>
      </c>
      <c r="E26" s="349">
        <v>729495.47</v>
      </c>
      <c r="G26" s="69"/>
      <c r="H26" s="170"/>
    </row>
    <row r="27" spans="2:11" ht="13">
      <c r="B27" s="8" t="s">
        <v>17</v>
      </c>
      <c r="C27" s="9" t="s">
        <v>108</v>
      </c>
      <c r="D27" s="284">
        <v>-42209.07</v>
      </c>
      <c r="E27" s="219">
        <v>-216741.15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0.15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0.15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42209.22</v>
      </c>
      <c r="E32" s="220">
        <v>216741.15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34424.75</v>
      </c>
      <c r="E33" s="221">
        <v>211015.69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1724.68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214.56</v>
      </c>
      <c r="E35" s="221">
        <v>167.02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5845.2300000000005</v>
      </c>
      <c r="E37" s="221">
        <v>5558.4400000000005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60403.15</v>
      </c>
      <c r="E40" s="288">
        <v>78631.210000000006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735858.37000000011</v>
      </c>
      <c r="E41" s="351">
        <v>591385.53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5369.01</v>
      </c>
      <c r="E47" s="200">
        <v>5030.24</v>
      </c>
      <c r="G47" s="68"/>
    </row>
    <row r="48" spans="2:10">
      <c r="B48" s="147" t="s">
        <v>6</v>
      </c>
      <c r="C48" s="145" t="s">
        <v>41</v>
      </c>
      <c r="D48" s="210">
        <v>5072.51</v>
      </c>
      <c r="E48" s="125">
        <v>3703.14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133.6679</v>
      </c>
      <c r="E50" s="343">
        <v>145.02199999999999</v>
      </c>
      <c r="G50" s="134"/>
    </row>
    <row r="51" spans="2:7">
      <c r="B51" s="146" t="s">
        <v>6</v>
      </c>
      <c r="C51" s="136" t="s">
        <v>111</v>
      </c>
      <c r="D51" s="210">
        <v>133.6679</v>
      </c>
      <c r="E51" s="343">
        <v>139.82130000000001</v>
      </c>
      <c r="G51" s="134"/>
    </row>
    <row r="52" spans="2:7">
      <c r="B52" s="146" t="s">
        <v>8</v>
      </c>
      <c r="C52" s="136" t="s">
        <v>112</v>
      </c>
      <c r="D52" s="210">
        <v>150.8946</v>
      </c>
      <c r="E52" s="343">
        <v>165.20060000000001</v>
      </c>
    </row>
    <row r="53" spans="2:7" ht="12.75" customHeight="1" thickBot="1">
      <c r="B53" s="148" t="s">
        <v>9</v>
      </c>
      <c r="C53" s="149" t="s">
        <v>41</v>
      </c>
      <c r="D53" s="209">
        <v>145.06790000000001</v>
      </c>
      <c r="E53" s="292">
        <v>159.69839999999999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591385.53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591385.53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591385.53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591385.53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Arkusz146">
    <pageSetUpPr fitToPage="1"/>
  </sheetPr>
  <dimension ref="A1:L81"/>
  <sheetViews>
    <sheetView topLeftCell="A3" zoomScale="80" zoomScaleNormal="80" workbookViewId="0">
      <selection activeCell="A21" sqref="A21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21.1796875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287669.14</v>
      </c>
      <c r="E11" s="269">
        <v>328992</v>
      </c>
    </row>
    <row r="12" spans="2:12">
      <c r="B12" s="135" t="s">
        <v>4</v>
      </c>
      <c r="C12" s="136" t="s">
        <v>5</v>
      </c>
      <c r="D12" s="270">
        <v>287669.14</v>
      </c>
      <c r="E12" s="271">
        <v>328992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287669.14</v>
      </c>
      <c r="E21" s="281">
        <v>328992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233277.35</v>
      </c>
      <c r="E26" s="349">
        <v>287669.14</v>
      </c>
      <c r="G26" s="69"/>
    </row>
    <row r="27" spans="2:11" ht="13">
      <c r="B27" s="8" t="s">
        <v>17</v>
      </c>
      <c r="C27" s="9" t="s">
        <v>108</v>
      </c>
      <c r="D27" s="284">
        <v>-3144.79</v>
      </c>
      <c r="E27" s="219">
        <v>-2774.9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6.38</v>
      </c>
      <c r="E28" s="220">
        <v>0.02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6.38</v>
      </c>
      <c r="E31" s="221">
        <v>0.02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3151.17</v>
      </c>
      <c r="E32" s="220">
        <v>2774.92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1324.18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24.38</v>
      </c>
      <c r="E35" s="221">
        <v>45.35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1802.6100000000001</v>
      </c>
      <c r="E37" s="221">
        <v>2729.57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26665.920000000002</v>
      </c>
      <c r="E40" s="288">
        <v>44097.760000000002</v>
      </c>
      <c r="G40" s="69"/>
    </row>
    <row r="41" spans="2:10" ht="13.5" thickBot="1">
      <c r="B41" s="92" t="s">
        <v>37</v>
      </c>
      <c r="C41" s="93" t="s">
        <v>38</v>
      </c>
      <c r="D41" s="350">
        <v>256798.48</v>
      </c>
      <c r="E41" s="351">
        <v>328992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493.27</v>
      </c>
      <c r="E47" s="200">
        <v>483.06</v>
      </c>
      <c r="G47" s="68"/>
      <c r="H47" s="128"/>
    </row>
    <row r="48" spans="2:10">
      <c r="B48" s="147" t="s">
        <v>6</v>
      </c>
      <c r="C48" s="145" t="s">
        <v>41</v>
      </c>
      <c r="D48" s="210">
        <v>486.85</v>
      </c>
      <c r="E48" s="125">
        <v>478.76</v>
      </c>
      <c r="G48" s="153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472.92020000000002</v>
      </c>
      <c r="E50" s="343">
        <v>595.51430000000005</v>
      </c>
      <c r="G50" s="134"/>
    </row>
    <row r="51" spans="2:7">
      <c r="B51" s="146" t="s">
        <v>6</v>
      </c>
      <c r="C51" s="136" t="s">
        <v>111</v>
      </c>
      <c r="D51" s="210">
        <v>471.98840000000001</v>
      </c>
      <c r="E51" s="343">
        <v>595.51430000000005</v>
      </c>
      <c r="G51" s="134"/>
    </row>
    <row r="52" spans="2:7">
      <c r="B52" s="146" t="s">
        <v>8</v>
      </c>
      <c r="C52" s="136" t="s">
        <v>112</v>
      </c>
      <c r="D52" s="210">
        <v>527.46939999999995</v>
      </c>
      <c r="E52" s="343">
        <v>703.38720000000001</v>
      </c>
    </row>
    <row r="53" spans="2:7" ht="12.75" customHeight="1" thickBot="1">
      <c r="B53" s="148" t="s">
        <v>9</v>
      </c>
      <c r="C53" s="149" t="s">
        <v>41</v>
      </c>
      <c r="D53" s="209">
        <v>527.46939999999995</v>
      </c>
      <c r="E53" s="292">
        <v>687.17520000000002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328992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328992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328992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328992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Arkusz147">
    <pageSetUpPr fitToPage="1"/>
  </sheetPr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0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408799.65</v>
      </c>
      <c r="E11" s="269">
        <v>427744.19</v>
      </c>
    </row>
    <row r="12" spans="2:12">
      <c r="B12" s="135" t="s">
        <v>4</v>
      </c>
      <c r="C12" s="136" t="s">
        <v>5</v>
      </c>
      <c r="D12" s="270">
        <v>416736.73</v>
      </c>
      <c r="E12" s="271">
        <v>427744.19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416736.73</v>
      </c>
      <c r="E21" s="281">
        <v>427744.19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399699.61</v>
      </c>
      <c r="E26" s="349">
        <v>416736.73</v>
      </c>
      <c r="G26" s="69"/>
    </row>
    <row r="27" spans="2:11" ht="13">
      <c r="B27" s="8" t="s">
        <v>17</v>
      </c>
      <c r="C27" s="9" t="s">
        <v>108</v>
      </c>
      <c r="D27" s="284">
        <v>-6045.59</v>
      </c>
      <c r="E27" s="219">
        <v>-14266.880000000001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0.02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6045.6100000000006</v>
      </c>
      <c r="E32" s="220">
        <v>14266.880000000001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11038.66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2849.2000000000003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182.68</v>
      </c>
      <c r="E35" s="221">
        <v>98.15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3013.73</v>
      </c>
      <c r="E37" s="221">
        <v>3130.07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15145.63</v>
      </c>
      <c r="E40" s="288">
        <v>25274.34</v>
      </c>
      <c r="G40" s="69"/>
    </row>
    <row r="41" spans="2:10" ht="13.5" thickBot="1">
      <c r="B41" s="92" t="s">
        <v>37</v>
      </c>
      <c r="C41" s="93" t="s">
        <v>38</v>
      </c>
      <c r="D41" s="350">
        <v>408799.64999999997</v>
      </c>
      <c r="E41" s="351">
        <v>427744.19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634.76</v>
      </c>
      <c r="E47" s="200">
        <v>608.77</v>
      </c>
      <c r="G47" s="68"/>
    </row>
    <row r="48" spans="2:10">
      <c r="B48" s="147" t="s">
        <v>6</v>
      </c>
      <c r="C48" s="145" t="s">
        <v>41</v>
      </c>
      <c r="D48" s="210">
        <v>625.54</v>
      </c>
      <c r="E48" s="125">
        <v>588.36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629.68619999999999</v>
      </c>
      <c r="E50" s="343">
        <v>684.55529999999999</v>
      </c>
      <c r="G50" s="134"/>
    </row>
    <row r="51" spans="2:7">
      <c r="B51" s="146" t="s">
        <v>6</v>
      </c>
      <c r="C51" s="136" t="s">
        <v>111</v>
      </c>
      <c r="D51" s="210">
        <v>629.68619999999999</v>
      </c>
      <c r="E51" s="343">
        <v>675.08019999999999</v>
      </c>
      <c r="G51" s="134"/>
    </row>
    <row r="52" spans="2:7">
      <c r="B52" s="146" t="s">
        <v>8</v>
      </c>
      <c r="C52" s="136" t="s">
        <v>112</v>
      </c>
      <c r="D52" s="210">
        <v>663.01170000000002</v>
      </c>
      <c r="E52" s="343">
        <v>728.80590000000007</v>
      </c>
    </row>
    <row r="53" spans="2:7" ht="13.5" customHeight="1" thickBot="1">
      <c r="B53" s="148" t="s">
        <v>9</v>
      </c>
      <c r="C53" s="149" t="s">
        <v>41</v>
      </c>
      <c r="D53" s="209">
        <v>653.51480000000004</v>
      </c>
      <c r="E53" s="292">
        <v>727.01099999999997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427744.19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427744.19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427744.19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427744.19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Arkusz148">
    <pageSetUpPr fitToPage="1"/>
  </sheetPr>
  <dimension ref="A1:L81"/>
  <sheetViews>
    <sheetView topLeftCell="B1" zoomScale="80" zoomScaleNormal="80" workbookViewId="0">
      <selection activeCell="G35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183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78727.97</v>
      </c>
      <c r="E11" s="269">
        <v>80717.38</v>
      </c>
    </row>
    <row r="12" spans="2:12">
      <c r="B12" s="135" t="s">
        <v>4</v>
      </c>
      <c r="C12" s="136" t="s">
        <v>5</v>
      </c>
      <c r="D12" s="270">
        <v>78727.97</v>
      </c>
      <c r="E12" s="271">
        <v>80717.38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78727.97</v>
      </c>
      <c r="E21" s="281">
        <v>80717.38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H25" s="170"/>
    </row>
    <row r="26" spans="2:11" ht="13">
      <c r="B26" s="88" t="s">
        <v>15</v>
      </c>
      <c r="C26" s="89" t="s">
        <v>16</v>
      </c>
      <c r="D26" s="348">
        <v>395320.12</v>
      </c>
      <c r="E26" s="349">
        <v>78727.97</v>
      </c>
      <c r="G26" s="69"/>
      <c r="H26" s="170"/>
    </row>
    <row r="27" spans="2:11" ht="13">
      <c r="B27" s="8" t="s">
        <v>17</v>
      </c>
      <c r="C27" s="9" t="s">
        <v>108</v>
      </c>
      <c r="D27" s="284">
        <v>-5713.1500000000005</v>
      </c>
      <c r="E27" s="219">
        <v>-452.7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5713.1500000000005</v>
      </c>
      <c r="E32" s="220">
        <v>452.7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2444.7600000000002</v>
      </c>
      <c r="E35" s="221">
        <v>0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3268.38</v>
      </c>
      <c r="E37" s="221">
        <v>452.7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18770.54</v>
      </c>
      <c r="E40" s="288">
        <v>2442.11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408377.50999999995</v>
      </c>
      <c r="E41" s="351">
        <v>80717.38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1047.53</v>
      </c>
      <c r="E47" s="200">
        <v>182.36</v>
      </c>
      <c r="G47" s="68"/>
    </row>
    <row r="48" spans="2:10">
      <c r="B48" s="147" t="s">
        <v>6</v>
      </c>
      <c r="C48" s="145" t="s">
        <v>41</v>
      </c>
      <c r="D48" s="210">
        <v>1032.95</v>
      </c>
      <c r="E48" s="125">
        <v>181.33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377.38310000000001</v>
      </c>
      <c r="E50" s="343">
        <v>431.71730000000002</v>
      </c>
      <c r="G50" s="134"/>
    </row>
    <row r="51" spans="2:7">
      <c r="B51" s="146" t="s">
        <v>6</v>
      </c>
      <c r="C51" s="136" t="s">
        <v>111</v>
      </c>
      <c r="D51" s="210">
        <v>377.38310000000001</v>
      </c>
      <c r="E51" s="343">
        <v>428.60250000000002</v>
      </c>
      <c r="G51" s="134"/>
    </row>
    <row r="52" spans="2:7">
      <c r="B52" s="146" t="s">
        <v>8</v>
      </c>
      <c r="C52" s="136" t="s">
        <v>112</v>
      </c>
      <c r="D52" s="210">
        <v>401.11779999999999</v>
      </c>
      <c r="E52" s="343">
        <v>445.49330000000003</v>
      </c>
    </row>
    <row r="53" spans="2:7" ht="14.25" customHeight="1" thickBot="1">
      <c r="B53" s="148" t="s">
        <v>9</v>
      </c>
      <c r="C53" s="149" t="s">
        <v>41</v>
      </c>
      <c r="D53" s="209">
        <v>395.35070000000002</v>
      </c>
      <c r="E53" s="292">
        <v>445.14080000000001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80717.38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80717.38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80717.38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80717.38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Arkusz157"/>
  <dimension ref="A1:L81"/>
  <sheetViews>
    <sheetView zoomScale="80" zoomScaleNormal="80" workbookViewId="0">
      <selection activeCell="G1" sqref="G1:M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169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1161467.5900000001</v>
      </c>
      <c r="E11" s="269">
        <v>915097.64</v>
      </c>
    </row>
    <row r="12" spans="2:12">
      <c r="B12" s="135" t="s">
        <v>4</v>
      </c>
      <c r="C12" s="136" t="s">
        <v>5</v>
      </c>
      <c r="D12" s="270">
        <v>1161467.5900000001</v>
      </c>
      <c r="E12" s="271">
        <v>915097.64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1161467.5900000001</v>
      </c>
      <c r="E21" s="281">
        <v>915097.64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1065552.79</v>
      </c>
      <c r="E26" s="349">
        <v>1161467.5900000001</v>
      </c>
      <c r="G26" s="69"/>
    </row>
    <row r="27" spans="2:11" ht="13">
      <c r="B27" s="8" t="s">
        <v>17</v>
      </c>
      <c r="C27" s="9" t="s">
        <v>108</v>
      </c>
      <c r="D27" s="284">
        <v>-156153.13</v>
      </c>
      <c r="E27" s="219">
        <v>-149843.78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156153.13</v>
      </c>
      <c r="E32" s="220">
        <v>149843.78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144972.92000000001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137127.1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3532.2400000000002</v>
      </c>
      <c r="E35" s="221">
        <v>4671.01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7647.95</v>
      </c>
      <c r="E37" s="221">
        <v>8045.6500000000005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0.02</v>
      </c>
      <c r="E39" s="222">
        <v>0.02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-9651.7800000000007</v>
      </c>
      <c r="E40" s="288">
        <v>-96526.17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899747.88</v>
      </c>
      <c r="E41" s="351">
        <v>915097.64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86842.118000000002</v>
      </c>
      <c r="E47" s="200">
        <v>92547.217999999993</v>
      </c>
      <c r="G47" s="68"/>
    </row>
    <row r="48" spans="2:10">
      <c r="B48" s="147" t="s">
        <v>6</v>
      </c>
      <c r="C48" s="145" t="s">
        <v>41</v>
      </c>
      <c r="D48" s="210">
        <v>73992.423999999999</v>
      </c>
      <c r="E48" s="125">
        <v>80131.142000000007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12.27</v>
      </c>
      <c r="E50" s="291">
        <v>12.55</v>
      </c>
      <c r="G50" s="134"/>
    </row>
    <row r="51" spans="2:7">
      <c r="B51" s="146" t="s">
        <v>6</v>
      </c>
      <c r="C51" s="136" t="s">
        <v>111</v>
      </c>
      <c r="D51" s="210">
        <v>11.97</v>
      </c>
      <c r="E51" s="339">
        <v>11.34</v>
      </c>
      <c r="G51" s="134"/>
    </row>
    <row r="52" spans="2:7">
      <c r="B52" s="146" t="s">
        <v>8</v>
      </c>
      <c r="C52" s="136" t="s">
        <v>112</v>
      </c>
      <c r="D52" s="210">
        <v>12.72</v>
      </c>
      <c r="E52" s="339">
        <v>12.55</v>
      </c>
    </row>
    <row r="53" spans="2:7" ht="14.25" customHeight="1" thickBot="1">
      <c r="B53" s="148" t="s">
        <v>9</v>
      </c>
      <c r="C53" s="149" t="s">
        <v>41</v>
      </c>
      <c r="D53" s="209">
        <v>12.16</v>
      </c>
      <c r="E53" s="292">
        <v>11.42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915097.64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915097.64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915097.64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915097.64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Arkusz158"/>
  <dimension ref="A1:L81"/>
  <sheetViews>
    <sheetView topLeftCell="B1"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4.7265625" customWidth="1"/>
    <col min="11" max="11" width="16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3059098.94</v>
      </c>
      <c r="E11" s="269">
        <v>2586359.33</v>
      </c>
    </row>
    <row r="12" spans="2:12">
      <c r="B12" s="135" t="s">
        <v>4</v>
      </c>
      <c r="C12" s="136" t="s">
        <v>5</v>
      </c>
      <c r="D12" s="270">
        <v>3059098.94</v>
      </c>
      <c r="E12" s="271">
        <v>2586359.33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3059098.94</v>
      </c>
      <c r="E21" s="281">
        <v>2586359.33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3079566.9</v>
      </c>
      <c r="E26" s="349">
        <v>3059098.94</v>
      </c>
      <c r="G26" s="69"/>
    </row>
    <row r="27" spans="2:11" ht="13">
      <c r="B27" s="8" t="s">
        <v>17</v>
      </c>
      <c r="C27" s="9" t="s">
        <v>108</v>
      </c>
      <c r="D27" s="284">
        <v>-55703.08</v>
      </c>
      <c r="E27" s="219">
        <v>-325460.27999999997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0.01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0.01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55703.08</v>
      </c>
      <c r="E32" s="220">
        <v>325460.28999999998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3664.41</v>
      </c>
      <c r="E33" s="221">
        <v>156947.29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12253.94</v>
      </c>
      <c r="E34" s="221">
        <v>135277.87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15352.66</v>
      </c>
      <c r="E35" s="221">
        <v>10315.34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24432.07</v>
      </c>
      <c r="E37" s="221">
        <v>22919.79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32439.15</v>
      </c>
      <c r="E40" s="288">
        <v>-147279.32999999999</v>
      </c>
      <c r="G40" s="69"/>
    </row>
    <row r="41" spans="2:10" ht="13.5" thickBot="1">
      <c r="B41" s="92" t="s">
        <v>37</v>
      </c>
      <c r="C41" s="93" t="s">
        <v>38</v>
      </c>
      <c r="D41" s="350">
        <v>3056302.9699999997</v>
      </c>
      <c r="E41" s="351">
        <v>2586359.33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45075.627999999997</v>
      </c>
      <c r="E47" s="200">
        <v>42147.96</v>
      </c>
      <c r="G47" s="68"/>
      <c r="H47" s="128"/>
    </row>
    <row r="48" spans="2:10">
      <c r="B48" s="147" t="s">
        <v>6</v>
      </c>
      <c r="C48" s="145" t="s">
        <v>41</v>
      </c>
      <c r="D48" s="210">
        <v>44274.995999999999</v>
      </c>
      <c r="E48" s="125">
        <v>37619.771999999997</v>
      </c>
      <c r="G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68.319999999999993</v>
      </c>
      <c r="E50" s="343">
        <v>72.58</v>
      </c>
      <c r="G50" s="134"/>
    </row>
    <row r="51" spans="2:7">
      <c r="B51" s="146" t="s">
        <v>6</v>
      </c>
      <c r="C51" s="136" t="s">
        <v>111</v>
      </c>
      <c r="D51" s="210">
        <v>66.62</v>
      </c>
      <c r="E51" s="343">
        <v>68.41</v>
      </c>
      <c r="G51" s="134"/>
    </row>
    <row r="52" spans="2:7">
      <c r="B52" s="146" t="s">
        <v>8</v>
      </c>
      <c r="C52" s="136" t="s">
        <v>112</v>
      </c>
      <c r="D52" s="210">
        <v>72.36</v>
      </c>
      <c r="E52" s="343">
        <v>73.260000000000005</v>
      </c>
    </row>
    <row r="53" spans="2:7" ht="14.25" customHeight="1" thickBot="1">
      <c r="B53" s="148" t="s">
        <v>9</v>
      </c>
      <c r="C53" s="149" t="s">
        <v>41</v>
      </c>
      <c r="D53" s="209">
        <v>69.03</v>
      </c>
      <c r="E53" s="292">
        <v>68.75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2586359.33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2586359.33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2586359.33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v>0</v>
      </c>
      <c r="E75" s="73">
        <v>0</v>
      </c>
    </row>
    <row r="76" spans="2:5">
      <c r="B76" s="95" t="s">
        <v>6</v>
      </c>
      <c r="C76" s="5" t="s">
        <v>116</v>
      </c>
      <c r="D76" s="72">
        <f>D74</f>
        <v>2586359.33</v>
      </c>
      <c r="E76" s="73">
        <f>E74</f>
        <v>1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Arkusz160"/>
  <dimension ref="A1:L81"/>
  <sheetViews>
    <sheetView topLeftCell="D1" zoomScale="80" zoomScaleNormal="80" workbookViewId="0">
      <selection activeCell="G1" sqref="G1:M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H2" s="79"/>
      <c r="I2" s="79"/>
      <c r="J2" s="69"/>
      <c r="L2" s="68"/>
    </row>
    <row r="3" spans="2:12" ht="15.5">
      <c r="B3" s="363" t="s">
        <v>204</v>
      </c>
      <c r="C3" s="363"/>
      <c r="D3" s="363"/>
      <c r="E3" s="363"/>
      <c r="H3" s="79"/>
      <c r="I3" s="79"/>
      <c r="J3" s="69"/>
    </row>
    <row r="4" spans="2:12" ht="14">
      <c r="B4" s="80"/>
      <c r="C4" s="80"/>
      <c r="D4" s="80"/>
      <c r="E4" s="80"/>
      <c r="J4" s="69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184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142962.39000000001</v>
      </c>
      <c r="E11" s="269">
        <v>145780.92000000001</v>
      </c>
    </row>
    <row r="12" spans="2:12">
      <c r="B12" s="135" t="s">
        <v>4</v>
      </c>
      <c r="C12" s="136" t="s">
        <v>5</v>
      </c>
      <c r="D12" s="270">
        <v>142962.39000000001</v>
      </c>
      <c r="E12" s="271">
        <v>145780.92000000001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142962.39000000001</v>
      </c>
      <c r="E21" s="281">
        <v>145780.92000000001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101664.35</v>
      </c>
      <c r="E26" s="349">
        <v>142962.39000000001</v>
      </c>
      <c r="G26" s="69"/>
      <c r="H26" s="170"/>
    </row>
    <row r="27" spans="2:11" ht="13">
      <c r="B27" s="8" t="s">
        <v>17</v>
      </c>
      <c r="C27" s="9" t="s">
        <v>108</v>
      </c>
      <c r="D27" s="284">
        <v>-3425.5700000000006</v>
      </c>
      <c r="E27" s="219">
        <v>-10965.45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3425.5700000000006</v>
      </c>
      <c r="E32" s="220">
        <v>10965.45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9690.67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2353.5700000000002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236.99</v>
      </c>
      <c r="E35" s="221">
        <v>243.27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835.01</v>
      </c>
      <c r="E37" s="221">
        <v>1031.5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0.01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36876.699999999997</v>
      </c>
      <c r="E40" s="288">
        <v>13783.98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135115.47999999998</v>
      </c>
      <c r="E41" s="351">
        <v>145780.92000000001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689.20309999999995</v>
      </c>
      <c r="E47" s="200">
        <v>642.67200000000003</v>
      </c>
      <c r="G47" s="68"/>
    </row>
    <row r="48" spans="2:10">
      <c r="B48" s="147" t="s">
        <v>6</v>
      </c>
      <c r="C48" s="145" t="s">
        <v>41</v>
      </c>
      <c r="D48" s="210">
        <v>669.38559999999995</v>
      </c>
      <c r="E48" s="125">
        <v>595.41300000000001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147.51</v>
      </c>
      <c r="E50" s="343">
        <v>222.45</v>
      </c>
      <c r="G50" s="134"/>
    </row>
    <row r="51" spans="2:7">
      <c r="B51" s="146" t="s">
        <v>6</v>
      </c>
      <c r="C51" s="136" t="s">
        <v>111</v>
      </c>
      <c r="D51" s="210">
        <v>145.71</v>
      </c>
      <c r="E51" s="343">
        <v>211.87</v>
      </c>
      <c r="G51" s="134"/>
    </row>
    <row r="52" spans="2:7">
      <c r="B52" s="146" t="s">
        <v>8</v>
      </c>
      <c r="C52" s="136" t="s">
        <v>112</v>
      </c>
      <c r="D52" s="210">
        <v>203.64</v>
      </c>
      <c r="E52" s="343">
        <v>246.02</v>
      </c>
    </row>
    <row r="53" spans="2:7" ht="14.25" customHeight="1" thickBot="1">
      <c r="B53" s="148" t="s">
        <v>9</v>
      </c>
      <c r="C53" s="149" t="s">
        <v>41</v>
      </c>
      <c r="D53" s="209">
        <v>201.85</v>
      </c>
      <c r="E53" s="292">
        <v>244.84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145780.92000000001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145780.92000000001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145780.92000000001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145780.92000000001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Arkusz161"/>
  <dimension ref="A1:L81"/>
  <sheetViews>
    <sheetView topLeftCell="A7" zoomScale="80" zoomScaleNormal="80" workbookViewId="0">
      <selection activeCell="G7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7265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176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147302.39000000001</v>
      </c>
      <c r="E11" s="269">
        <v>146232.94</v>
      </c>
    </row>
    <row r="12" spans="2:12">
      <c r="B12" s="135" t="s">
        <v>4</v>
      </c>
      <c r="C12" s="136" t="s">
        <v>5</v>
      </c>
      <c r="D12" s="270">
        <v>147302.39000000001</v>
      </c>
      <c r="E12" s="271">
        <v>146232.94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147302.39000000001</v>
      </c>
      <c r="E21" s="281">
        <v>146232.94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73931.850000000006</v>
      </c>
      <c r="E26" s="349">
        <v>147302.39000000001</v>
      </c>
      <c r="G26" s="69"/>
      <c r="H26" s="170"/>
    </row>
    <row r="27" spans="2:11" ht="13">
      <c r="B27" s="8" t="s">
        <v>17</v>
      </c>
      <c r="C27" s="9" t="s">
        <v>108</v>
      </c>
      <c r="D27" s="284">
        <v>36656.740000000005</v>
      </c>
      <c r="E27" s="219">
        <v>-25682.800000000003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38628.430000000008</v>
      </c>
      <c r="E28" s="220">
        <v>3700.9500000000003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2689.65</v>
      </c>
      <c r="E29" s="221">
        <v>3700.9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35938.780000000006</v>
      </c>
      <c r="E31" s="221">
        <v>0.05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1971.69</v>
      </c>
      <c r="E32" s="220">
        <v>29383.75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1347.17</v>
      </c>
      <c r="E33" s="221">
        <v>28488.11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246.32</v>
      </c>
      <c r="E35" s="221">
        <v>277.58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378.2</v>
      </c>
      <c r="E37" s="221">
        <v>618.06000000000006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22141.77</v>
      </c>
      <c r="E40" s="288">
        <v>24613.35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132730.36000000002</v>
      </c>
      <c r="E41" s="351">
        <v>146232.94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655.94759999999997</v>
      </c>
      <c r="E47" s="200">
        <v>904.91700000000003</v>
      </c>
      <c r="G47" s="68"/>
      <c r="H47" s="128"/>
    </row>
    <row r="48" spans="2:10">
      <c r="B48" s="147" t="s">
        <v>6</v>
      </c>
      <c r="C48" s="145" t="s">
        <v>41</v>
      </c>
      <c r="D48" s="210">
        <v>931.31039999999996</v>
      </c>
      <c r="E48" s="125">
        <v>759.21780000000001</v>
      </c>
      <c r="G48" s="128"/>
    </row>
    <row r="49" spans="2:8" ht="13">
      <c r="B49" s="113" t="s">
        <v>23</v>
      </c>
      <c r="C49" s="116" t="s">
        <v>110</v>
      </c>
      <c r="D49" s="211"/>
      <c r="E49" s="117"/>
      <c r="H49" s="126"/>
    </row>
    <row r="50" spans="2:8">
      <c r="B50" s="146" t="s">
        <v>4</v>
      </c>
      <c r="C50" s="136" t="s">
        <v>40</v>
      </c>
      <c r="D50" s="210">
        <v>112.71</v>
      </c>
      <c r="E50" s="343">
        <v>162.78</v>
      </c>
      <c r="G50" s="134"/>
    </row>
    <row r="51" spans="2:8">
      <c r="B51" s="146" t="s">
        <v>6</v>
      </c>
      <c r="C51" s="136" t="s">
        <v>111</v>
      </c>
      <c r="D51" s="210">
        <v>112.71</v>
      </c>
      <c r="E51" s="343">
        <v>158.65</v>
      </c>
      <c r="G51" s="134"/>
    </row>
    <row r="52" spans="2:8">
      <c r="B52" s="146" t="s">
        <v>8</v>
      </c>
      <c r="C52" s="136" t="s">
        <v>112</v>
      </c>
      <c r="D52" s="210">
        <v>142.52000000000001</v>
      </c>
      <c r="E52" s="343">
        <v>192.61</v>
      </c>
    </row>
    <row r="53" spans="2:8" ht="13.5" customHeight="1" thickBot="1">
      <c r="B53" s="148" t="s">
        <v>9</v>
      </c>
      <c r="C53" s="149" t="s">
        <v>41</v>
      </c>
      <c r="D53" s="209">
        <v>142.52000000000001</v>
      </c>
      <c r="E53" s="292">
        <v>192.61</v>
      </c>
    </row>
    <row r="54" spans="2:8">
      <c r="B54" s="102"/>
      <c r="C54" s="103"/>
      <c r="D54" s="104"/>
      <c r="E54" s="104"/>
    </row>
    <row r="55" spans="2:8" ht="13.5">
      <c r="B55" s="367" t="s">
        <v>62</v>
      </c>
      <c r="C55" s="377"/>
      <c r="D55" s="377"/>
      <c r="E55" s="377"/>
    </row>
    <row r="56" spans="2:8" ht="15.75" customHeight="1" thickBot="1">
      <c r="B56" s="366" t="s">
        <v>113</v>
      </c>
      <c r="C56" s="372"/>
      <c r="D56" s="372"/>
      <c r="E56" s="372"/>
    </row>
    <row r="57" spans="2:8" ht="21.5" thickBot="1">
      <c r="B57" s="361" t="s">
        <v>42</v>
      </c>
      <c r="C57" s="362"/>
      <c r="D57" s="16" t="s">
        <v>119</v>
      </c>
      <c r="E57" s="17" t="s">
        <v>114</v>
      </c>
    </row>
    <row r="58" spans="2:8" ht="13">
      <c r="B58" s="18" t="s">
        <v>18</v>
      </c>
      <c r="C58" s="118" t="s">
        <v>43</v>
      </c>
      <c r="D58" s="119">
        <f>D64</f>
        <v>146232.94</v>
      </c>
      <c r="E58" s="28">
        <f>D58/E21</f>
        <v>1</v>
      </c>
    </row>
    <row r="59" spans="2:8" ht="25">
      <c r="B59" s="115" t="s">
        <v>4</v>
      </c>
      <c r="C59" s="11" t="s">
        <v>44</v>
      </c>
      <c r="D59" s="74">
        <v>0</v>
      </c>
      <c r="E59" s="75">
        <v>0</v>
      </c>
    </row>
    <row r="60" spans="2:8" ht="25">
      <c r="B60" s="95" t="s">
        <v>6</v>
      </c>
      <c r="C60" s="5" t="s">
        <v>45</v>
      </c>
      <c r="D60" s="72">
        <v>0</v>
      </c>
      <c r="E60" s="73">
        <v>0</v>
      </c>
    </row>
    <row r="61" spans="2:8">
      <c r="B61" s="95" t="s">
        <v>8</v>
      </c>
      <c r="C61" s="5" t="s">
        <v>46</v>
      </c>
      <c r="D61" s="72">
        <v>0</v>
      </c>
      <c r="E61" s="73">
        <v>0</v>
      </c>
    </row>
    <row r="62" spans="2:8">
      <c r="B62" s="95" t="s">
        <v>9</v>
      </c>
      <c r="C62" s="5" t="s">
        <v>47</v>
      </c>
      <c r="D62" s="72">
        <v>0</v>
      </c>
      <c r="E62" s="73">
        <v>0</v>
      </c>
    </row>
    <row r="63" spans="2:8">
      <c r="B63" s="95" t="s">
        <v>29</v>
      </c>
      <c r="C63" s="5" t="s">
        <v>48</v>
      </c>
      <c r="D63" s="72">
        <v>0</v>
      </c>
      <c r="E63" s="73">
        <v>0</v>
      </c>
    </row>
    <row r="64" spans="2:8">
      <c r="B64" s="115" t="s">
        <v>31</v>
      </c>
      <c r="C64" s="11" t="s">
        <v>49</v>
      </c>
      <c r="D64" s="74">
        <f>E12</f>
        <v>146232.94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D75</f>
        <v>146232.94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D58-D73</f>
        <v>146232.94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Arkusz162"/>
  <dimension ref="A1:L81"/>
  <sheetViews>
    <sheetView topLeftCell="B1"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191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12372.230000000001</v>
      </c>
      <c r="E11" s="269">
        <v>13792.89</v>
      </c>
    </row>
    <row r="12" spans="2:12">
      <c r="B12" s="135" t="s">
        <v>4</v>
      </c>
      <c r="C12" s="136" t="s">
        <v>5</v>
      </c>
      <c r="D12" s="270">
        <v>12372.230000000001</v>
      </c>
      <c r="E12" s="271">
        <v>13792.89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12372.230000000001</v>
      </c>
      <c r="E21" s="281">
        <v>13792.89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14053.74</v>
      </c>
      <c r="E26" s="349">
        <v>12372.23</v>
      </c>
      <c r="G26" s="69"/>
    </row>
    <row r="27" spans="2:11" ht="13">
      <c r="B27" s="8" t="s">
        <v>17</v>
      </c>
      <c r="C27" s="9" t="s">
        <v>108</v>
      </c>
      <c r="D27" s="284">
        <v>-1930.0099999999998</v>
      </c>
      <c r="E27" s="219">
        <v>612.07000000000005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935.75</v>
      </c>
      <c r="E28" s="220">
        <v>788.16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935.75</v>
      </c>
      <c r="E29" s="221">
        <v>788.16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2865.7599999999998</v>
      </c>
      <c r="E32" s="220">
        <v>176.09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2674.87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133</v>
      </c>
      <c r="E35" s="221">
        <v>122.27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57.89</v>
      </c>
      <c r="E37" s="221">
        <v>53.82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486.13</v>
      </c>
      <c r="E40" s="288">
        <v>808.59</v>
      </c>
      <c r="G40" s="69"/>
    </row>
    <row r="41" spans="2:10" ht="13.5" thickBot="1">
      <c r="B41" s="92" t="s">
        <v>37</v>
      </c>
      <c r="C41" s="93" t="s">
        <v>38</v>
      </c>
      <c r="D41" s="350">
        <v>12609.859999999999</v>
      </c>
      <c r="E41" s="351">
        <v>13792.89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210.00810000000001</v>
      </c>
      <c r="E47" s="200">
        <v>172.7482</v>
      </c>
      <c r="G47" s="68"/>
      <c r="H47" s="128"/>
    </row>
    <row r="48" spans="2:10">
      <c r="B48" s="147" t="s">
        <v>6</v>
      </c>
      <c r="C48" s="145" t="s">
        <v>41</v>
      </c>
      <c r="D48" s="210">
        <v>181.90790000000001</v>
      </c>
      <c r="E48" s="125">
        <v>181.08029999999999</v>
      </c>
      <c r="G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66.92</v>
      </c>
      <c r="E50" s="343">
        <v>71.62</v>
      </c>
      <c r="G50" s="134"/>
    </row>
    <row r="51" spans="2:7">
      <c r="B51" s="146" t="s">
        <v>6</v>
      </c>
      <c r="C51" s="136" t="s">
        <v>111</v>
      </c>
      <c r="D51" s="210">
        <v>65.59</v>
      </c>
      <c r="E51" s="343">
        <v>67.489999999999995</v>
      </c>
      <c r="G51" s="134"/>
    </row>
    <row r="52" spans="2:7">
      <c r="B52" s="146" t="s">
        <v>8</v>
      </c>
      <c r="C52" s="136" t="s">
        <v>112</v>
      </c>
      <c r="D52" s="210">
        <v>73.53</v>
      </c>
      <c r="E52" s="343">
        <v>77.02</v>
      </c>
    </row>
    <row r="53" spans="2:7" ht="13.5" customHeight="1" thickBot="1">
      <c r="B53" s="148" t="s">
        <v>9</v>
      </c>
      <c r="C53" s="149" t="s">
        <v>41</v>
      </c>
      <c r="D53" s="209">
        <v>69.319999999999993</v>
      </c>
      <c r="E53" s="292">
        <v>76.17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13792.89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13792.89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13792.89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13792.89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M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6" customWidth="1"/>
    <col min="12" max="12" width="12.453125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88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27" t="s">
        <v>106</v>
      </c>
      <c r="D11" s="268">
        <v>80621264.129999995</v>
      </c>
      <c r="E11" s="269">
        <f>SUM(E12:E14)</f>
        <v>80649607.720000014</v>
      </c>
      <c r="H11" s="68"/>
    </row>
    <row r="12" spans="2:12">
      <c r="B12" s="135" t="s">
        <v>4</v>
      </c>
      <c r="C12" s="172" t="s">
        <v>5</v>
      </c>
      <c r="D12" s="270">
        <v>80580579.689999998</v>
      </c>
      <c r="E12" s="271">
        <v>80614868.730000004</v>
      </c>
      <c r="H12" s="68"/>
    </row>
    <row r="13" spans="2:12">
      <c r="B13" s="135" t="s">
        <v>6</v>
      </c>
      <c r="C13" s="172" t="s">
        <v>7</v>
      </c>
      <c r="D13" s="272">
        <v>0</v>
      </c>
      <c r="E13" s="273">
        <v>240.43</v>
      </c>
      <c r="H13" s="68"/>
    </row>
    <row r="14" spans="2:12">
      <c r="B14" s="135" t="s">
        <v>8</v>
      </c>
      <c r="C14" s="172" t="s">
        <v>10</v>
      </c>
      <c r="D14" s="272">
        <v>40684.439999999995</v>
      </c>
      <c r="E14" s="273">
        <f>E15</f>
        <v>34498.559999999998</v>
      </c>
      <c r="H14" s="68"/>
    </row>
    <row r="15" spans="2:12">
      <c r="B15" s="135" t="s">
        <v>103</v>
      </c>
      <c r="C15" s="172" t="s">
        <v>11</v>
      </c>
      <c r="D15" s="272">
        <v>40684.439999999995</v>
      </c>
      <c r="E15" s="273">
        <v>34498.559999999998</v>
      </c>
      <c r="H15" s="68"/>
    </row>
    <row r="16" spans="2:12">
      <c r="B16" s="138" t="s">
        <v>104</v>
      </c>
      <c r="C16" s="173" t="s">
        <v>12</v>
      </c>
      <c r="D16" s="274">
        <v>0</v>
      </c>
      <c r="E16" s="275">
        <v>0</v>
      </c>
      <c r="H16" s="68"/>
    </row>
    <row r="17" spans="2:13" ht="13">
      <c r="B17" s="8" t="s">
        <v>13</v>
      </c>
      <c r="C17" s="157" t="s">
        <v>65</v>
      </c>
      <c r="D17" s="276">
        <v>141501.07</v>
      </c>
      <c r="E17" s="277">
        <f>E18</f>
        <v>98834.73</v>
      </c>
    </row>
    <row r="18" spans="2:13">
      <c r="B18" s="135" t="s">
        <v>4</v>
      </c>
      <c r="C18" s="172" t="s">
        <v>11</v>
      </c>
      <c r="D18" s="274">
        <v>141501.07</v>
      </c>
      <c r="E18" s="275">
        <v>98834.73</v>
      </c>
      <c r="M18" s="63"/>
    </row>
    <row r="19" spans="2:13" ht="15" customHeight="1">
      <c r="B19" s="135" t="s">
        <v>6</v>
      </c>
      <c r="C19" s="172" t="s">
        <v>105</v>
      </c>
      <c r="D19" s="272">
        <v>0</v>
      </c>
      <c r="E19" s="273">
        <v>0</v>
      </c>
    </row>
    <row r="20" spans="2:13" ht="13" thickBot="1">
      <c r="B20" s="140" t="s">
        <v>8</v>
      </c>
      <c r="C20" s="141" t="s">
        <v>14</v>
      </c>
      <c r="D20" s="278">
        <v>0</v>
      </c>
      <c r="E20" s="279">
        <v>0</v>
      </c>
    </row>
    <row r="21" spans="2:13" ht="13.5" thickBot="1">
      <c r="B21" s="373" t="s">
        <v>107</v>
      </c>
      <c r="C21" s="374"/>
      <c r="D21" s="280">
        <v>80479763.060000002</v>
      </c>
      <c r="E21" s="281">
        <f>E11-E17</f>
        <v>80550772.99000001</v>
      </c>
      <c r="F21" s="71"/>
      <c r="G21" s="71"/>
      <c r="H21" s="130"/>
      <c r="J21" s="164"/>
      <c r="K21" s="130"/>
    </row>
    <row r="22" spans="2:13">
      <c r="B22" s="3"/>
      <c r="C22" s="6"/>
      <c r="D22" s="7"/>
      <c r="E22" s="7"/>
      <c r="G22" s="68"/>
    </row>
    <row r="23" spans="2:13" ht="13.5">
      <c r="B23" s="367" t="s">
        <v>101</v>
      </c>
      <c r="C23" s="375"/>
      <c r="D23" s="375"/>
      <c r="E23" s="375"/>
      <c r="G23" s="68"/>
    </row>
    <row r="24" spans="2:13" ht="15.75" customHeight="1" thickBot="1">
      <c r="B24" s="366" t="s">
        <v>102</v>
      </c>
      <c r="C24" s="376"/>
      <c r="D24" s="376"/>
      <c r="E24" s="376"/>
      <c r="K24" s="134"/>
    </row>
    <row r="25" spans="2:13" ht="13.5" thickBot="1">
      <c r="B25" s="81"/>
      <c r="C25" s="142" t="s">
        <v>2</v>
      </c>
      <c r="D25" s="196" t="s">
        <v>206</v>
      </c>
      <c r="E25" s="178" t="s">
        <v>205</v>
      </c>
    </row>
    <row r="26" spans="2:13" ht="13">
      <c r="B26" s="88" t="s">
        <v>15</v>
      </c>
      <c r="C26" s="89" t="s">
        <v>16</v>
      </c>
      <c r="D26" s="282">
        <v>72796988.079999998</v>
      </c>
      <c r="E26" s="283">
        <v>80479763.060000002</v>
      </c>
      <c r="G26" s="69"/>
    </row>
    <row r="27" spans="2:13" ht="13">
      <c r="B27" s="8" t="s">
        <v>17</v>
      </c>
      <c r="C27" s="9" t="s">
        <v>108</v>
      </c>
      <c r="D27" s="284">
        <v>-2691330.0900000017</v>
      </c>
      <c r="E27" s="219">
        <v>196729.54</v>
      </c>
      <c r="F27" s="68"/>
      <c r="G27" s="127"/>
      <c r="H27" s="175"/>
      <c r="I27" s="175"/>
      <c r="J27" s="127"/>
    </row>
    <row r="28" spans="2:13" ht="13">
      <c r="B28" s="8" t="s">
        <v>18</v>
      </c>
      <c r="C28" s="9" t="s">
        <v>19</v>
      </c>
      <c r="D28" s="284">
        <v>6652091.5199999996</v>
      </c>
      <c r="E28" s="220">
        <v>5832640.8500000006</v>
      </c>
      <c r="F28" s="68"/>
      <c r="G28" s="127"/>
      <c r="H28" s="175"/>
      <c r="I28" s="175"/>
      <c r="J28" s="127"/>
    </row>
    <row r="29" spans="2:13">
      <c r="B29" s="143" t="s">
        <v>4</v>
      </c>
      <c r="C29" s="136" t="s">
        <v>20</v>
      </c>
      <c r="D29" s="285">
        <v>6085649.5</v>
      </c>
      <c r="E29" s="221">
        <v>5809958.7300000004</v>
      </c>
      <c r="F29" s="68"/>
      <c r="G29" s="127"/>
      <c r="H29" s="175"/>
      <c r="I29" s="175"/>
      <c r="J29" s="127"/>
    </row>
    <row r="30" spans="2: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175"/>
      <c r="J30" s="127"/>
    </row>
    <row r="31" spans="2:13">
      <c r="B31" s="143" t="s">
        <v>8</v>
      </c>
      <c r="C31" s="136" t="s">
        <v>22</v>
      </c>
      <c r="D31" s="285">
        <v>566442.02</v>
      </c>
      <c r="E31" s="221">
        <v>22682.12</v>
      </c>
      <c r="F31" s="68"/>
      <c r="G31" s="127"/>
      <c r="H31" s="175"/>
      <c r="I31" s="175"/>
      <c r="J31" s="127"/>
    </row>
    <row r="32" spans="2:13" ht="13">
      <c r="B32" s="85" t="s">
        <v>23</v>
      </c>
      <c r="C32" s="10" t="s">
        <v>24</v>
      </c>
      <c r="D32" s="284">
        <v>9343421.6100000013</v>
      </c>
      <c r="E32" s="220">
        <v>5635911.3100000005</v>
      </c>
      <c r="F32" s="68"/>
      <c r="G32" s="127"/>
      <c r="H32" s="175"/>
      <c r="I32" s="175"/>
      <c r="J32" s="127"/>
    </row>
    <row r="33" spans="2:10">
      <c r="B33" s="143" t="s">
        <v>4</v>
      </c>
      <c r="C33" s="136" t="s">
        <v>25</v>
      </c>
      <c r="D33" s="285">
        <v>7709377.2599999998</v>
      </c>
      <c r="E33" s="221">
        <v>3214586.56</v>
      </c>
      <c r="F33" s="68"/>
      <c r="G33" s="127"/>
      <c r="H33" s="175"/>
      <c r="I33" s="175"/>
      <c r="J33" s="127"/>
    </row>
    <row r="34" spans="2:10">
      <c r="B34" s="143" t="s">
        <v>6</v>
      </c>
      <c r="C34" s="136" t="s">
        <v>26</v>
      </c>
      <c r="D34" s="285">
        <v>757622.31</v>
      </c>
      <c r="E34" s="221">
        <v>1369322.6600000001</v>
      </c>
      <c r="F34" s="68"/>
      <c r="G34" s="127"/>
      <c r="H34" s="175"/>
      <c r="I34" s="175"/>
      <c r="J34" s="127"/>
    </row>
    <row r="35" spans="2:10">
      <c r="B35" s="143" t="s">
        <v>8</v>
      </c>
      <c r="C35" s="136" t="s">
        <v>27</v>
      </c>
      <c r="D35" s="285">
        <v>817694.74</v>
      </c>
      <c r="E35" s="221">
        <v>839099.11</v>
      </c>
      <c r="F35" s="68"/>
      <c r="G35" s="127"/>
      <c r="H35" s="175"/>
      <c r="I35" s="175"/>
      <c r="J35" s="127"/>
    </row>
    <row r="36" spans="2:10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175"/>
      <c r="J36" s="127"/>
    </row>
    <row r="37" spans="2:10" ht="25">
      <c r="B37" s="143" t="s">
        <v>29</v>
      </c>
      <c r="C37" s="136" t="s">
        <v>30</v>
      </c>
      <c r="D37" s="285">
        <v>0</v>
      </c>
      <c r="E37" s="221">
        <v>0</v>
      </c>
      <c r="F37" s="68"/>
      <c r="G37" s="127"/>
      <c r="H37" s="175"/>
      <c r="I37" s="175"/>
      <c r="J37" s="127"/>
    </row>
    <row r="38" spans="2:10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175"/>
      <c r="J38" s="127"/>
    </row>
    <row r="39" spans="2:10">
      <c r="B39" s="144" t="s">
        <v>33</v>
      </c>
      <c r="C39" s="145" t="s">
        <v>34</v>
      </c>
      <c r="D39" s="286">
        <v>58727.3</v>
      </c>
      <c r="E39" s="222">
        <v>212902.98</v>
      </c>
      <c r="F39" s="68"/>
      <c r="G39" s="127"/>
      <c r="H39" s="175"/>
      <c r="I39" s="175"/>
      <c r="J39" s="127"/>
    </row>
    <row r="40" spans="2:10" ht="13.5" thickBot="1">
      <c r="B40" s="90" t="s">
        <v>35</v>
      </c>
      <c r="C40" s="91" t="s">
        <v>36</v>
      </c>
      <c r="D40" s="287">
        <v>6013295.7200000007</v>
      </c>
      <c r="E40" s="288">
        <v>-125719.61</v>
      </c>
      <c r="G40" s="69"/>
    </row>
    <row r="41" spans="2:10" ht="13.5" thickBot="1">
      <c r="B41" s="92" t="s">
        <v>37</v>
      </c>
      <c r="C41" s="93" t="s">
        <v>38</v>
      </c>
      <c r="D41" s="289">
        <v>76118953.709999993</v>
      </c>
      <c r="E41" s="281">
        <v>80550772.989999995</v>
      </c>
      <c r="F41" s="71"/>
      <c r="G41" s="69"/>
      <c r="H41" s="68"/>
      <c r="I41" s="68"/>
      <c r="J41" s="68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7.25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6593517.3876</v>
      </c>
      <c r="E47" s="310">
        <v>6427634.0406839764</v>
      </c>
      <c r="G47" s="152"/>
    </row>
    <row r="48" spans="2:10">
      <c r="B48" s="147" t="s">
        <v>6</v>
      </c>
      <c r="C48" s="145" t="s">
        <v>41</v>
      </c>
      <c r="D48" s="210">
        <v>6362404.2805000003</v>
      </c>
      <c r="E48" s="310">
        <v>6443397.9993000003</v>
      </c>
      <c r="G48" s="154"/>
      <c r="I48" s="154"/>
      <c r="J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11.040699999999999</v>
      </c>
      <c r="E50" s="291">
        <v>12.520900000000001</v>
      </c>
      <c r="G50" s="160"/>
    </row>
    <row r="51" spans="2:7">
      <c r="B51" s="146" t="s">
        <v>6</v>
      </c>
      <c r="C51" s="136" t="s">
        <v>111</v>
      </c>
      <c r="D51" s="210">
        <v>11.040699999999999</v>
      </c>
      <c r="E51" s="295">
        <v>12.344900000000001</v>
      </c>
      <c r="G51" s="134"/>
    </row>
    <row r="52" spans="2:7" ht="12" customHeight="1">
      <c r="B52" s="146" t="s">
        <v>8</v>
      </c>
      <c r="C52" s="136" t="s">
        <v>112</v>
      </c>
      <c r="D52" s="210">
        <v>11.963900000000001</v>
      </c>
      <c r="E52" s="295">
        <v>12.5938</v>
      </c>
    </row>
    <row r="53" spans="2:7" ht="13" thickBot="1">
      <c r="B53" s="148" t="s">
        <v>9</v>
      </c>
      <c r="C53" s="149" t="s">
        <v>41</v>
      </c>
      <c r="D53" s="209">
        <v>11.963900000000001</v>
      </c>
      <c r="E53" s="296">
        <v>12.501300000000001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68"/>
      <c r="D55" s="368"/>
      <c r="E55" s="368"/>
    </row>
    <row r="56" spans="2:7" ht="16.5" customHeight="1" thickBot="1">
      <c r="B56" s="366" t="s">
        <v>113</v>
      </c>
      <c r="C56" s="369"/>
      <c r="D56" s="369"/>
      <c r="E56" s="369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SUM(D59:D70)</f>
        <v>80614868.730000004</v>
      </c>
      <c r="E58" s="28">
        <f>D58/E21</f>
        <v>1.0007957184968039</v>
      </c>
    </row>
    <row r="59" spans="2:7" ht="25">
      <c r="B59" s="201" t="s">
        <v>4</v>
      </c>
      <c r="C59" s="145" t="s">
        <v>44</v>
      </c>
      <c r="D59" s="74">
        <v>0</v>
      </c>
      <c r="E59" s="75">
        <v>0</v>
      </c>
    </row>
    <row r="60" spans="2:7" ht="24" customHeight="1">
      <c r="B60" s="202" t="s">
        <v>6</v>
      </c>
      <c r="C60" s="136" t="s">
        <v>45</v>
      </c>
      <c r="D60" s="72">
        <v>0</v>
      </c>
      <c r="E60" s="73">
        <v>0</v>
      </c>
    </row>
    <row r="61" spans="2:7">
      <c r="B61" s="202" t="s">
        <v>8</v>
      </c>
      <c r="C61" s="136" t="s">
        <v>46</v>
      </c>
      <c r="D61" s="72">
        <v>0</v>
      </c>
      <c r="E61" s="73">
        <v>0</v>
      </c>
    </row>
    <row r="62" spans="2:7">
      <c r="B62" s="202" t="s">
        <v>9</v>
      </c>
      <c r="C62" s="136" t="s">
        <v>47</v>
      </c>
      <c r="D62" s="72">
        <v>0</v>
      </c>
      <c r="E62" s="73">
        <v>0</v>
      </c>
    </row>
    <row r="63" spans="2:7">
      <c r="B63" s="202" t="s">
        <v>29</v>
      </c>
      <c r="C63" s="136" t="s">
        <v>48</v>
      </c>
      <c r="D63" s="72">
        <v>0</v>
      </c>
      <c r="E63" s="73">
        <v>0</v>
      </c>
    </row>
    <row r="64" spans="2:7">
      <c r="B64" s="201" t="s">
        <v>31</v>
      </c>
      <c r="C64" s="145" t="s">
        <v>49</v>
      </c>
      <c r="D64" s="307">
        <v>80482696.549999997</v>
      </c>
      <c r="E64" s="75">
        <f>D64/E21</f>
        <v>0.99915486298302236</v>
      </c>
      <c r="G64" s="68"/>
    </row>
    <row r="65" spans="2:7">
      <c r="B65" s="201" t="s">
        <v>33</v>
      </c>
      <c r="C65" s="145" t="s">
        <v>115</v>
      </c>
      <c r="D65" s="74">
        <v>0</v>
      </c>
      <c r="E65" s="75">
        <v>0</v>
      </c>
      <c r="G65" s="68"/>
    </row>
    <row r="66" spans="2:7">
      <c r="B66" s="201" t="s">
        <v>50</v>
      </c>
      <c r="C66" s="145" t="s">
        <v>51</v>
      </c>
      <c r="D66" s="74">
        <v>0</v>
      </c>
      <c r="E66" s="75">
        <v>0</v>
      </c>
    </row>
    <row r="67" spans="2:7">
      <c r="B67" s="202" t="s">
        <v>52</v>
      </c>
      <c r="C67" s="136" t="s">
        <v>53</v>
      </c>
      <c r="D67" s="72">
        <v>0</v>
      </c>
      <c r="E67" s="73">
        <v>0</v>
      </c>
    </row>
    <row r="68" spans="2:7">
      <c r="B68" s="202" t="s">
        <v>54</v>
      </c>
      <c r="C68" s="136" t="s">
        <v>55</v>
      </c>
      <c r="D68" s="72">
        <v>0</v>
      </c>
      <c r="E68" s="73">
        <v>0</v>
      </c>
    </row>
    <row r="69" spans="2:7">
      <c r="B69" s="202" t="s">
        <v>56</v>
      </c>
      <c r="C69" s="136" t="s">
        <v>57</v>
      </c>
      <c r="D69" s="293">
        <v>132172.18</v>
      </c>
      <c r="E69" s="73">
        <f>D69/E21</f>
        <v>1.6408555137814571E-3</v>
      </c>
    </row>
    <row r="70" spans="2:7">
      <c r="B70" s="203" t="s">
        <v>58</v>
      </c>
      <c r="C70" s="168" t="s">
        <v>59</v>
      </c>
      <c r="D70" s="107">
        <v>0</v>
      </c>
      <c r="E70" s="108">
        <v>0</v>
      </c>
    </row>
    <row r="71" spans="2:7" ht="13">
      <c r="B71" s="113" t="s">
        <v>23</v>
      </c>
      <c r="C71" s="10" t="s">
        <v>61</v>
      </c>
      <c r="D71" s="114">
        <f>E13</f>
        <v>240.43</v>
      </c>
      <c r="E71" s="62">
        <f>D71/E21</f>
        <v>2.9848254842923512E-6</v>
      </c>
    </row>
    <row r="72" spans="2:7" ht="13">
      <c r="B72" s="109" t="s">
        <v>60</v>
      </c>
      <c r="C72" s="110" t="s">
        <v>63</v>
      </c>
      <c r="D72" s="111">
        <f>E14</f>
        <v>34498.559999999998</v>
      </c>
      <c r="E72" s="112">
        <f>D72/E21</f>
        <v>4.2828341329862629E-4</v>
      </c>
    </row>
    <row r="73" spans="2:7" ht="13">
      <c r="B73" s="20" t="s">
        <v>62</v>
      </c>
      <c r="C73" s="21" t="s">
        <v>65</v>
      </c>
      <c r="D73" s="22">
        <f>E17</f>
        <v>98834.73</v>
      </c>
      <c r="E73" s="23">
        <f>D73/E21</f>
        <v>1.2269867355868807E-3</v>
      </c>
    </row>
    <row r="74" spans="2:7" ht="13">
      <c r="B74" s="113" t="s">
        <v>64</v>
      </c>
      <c r="C74" s="10" t="s">
        <v>66</v>
      </c>
      <c r="D74" s="114">
        <f>D58+D71+D72-D73</f>
        <v>80550772.99000001</v>
      </c>
      <c r="E74" s="62">
        <f>E58+E71+E72-E73</f>
        <v>1</v>
      </c>
    </row>
    <row r="75" spans="2:7">
      <c r="B75" s="202" t="s">
        <v>4</v>
      </c>
      <c r="C75" s="136" t="s">
        <v>67</v>
      </c>
      <c r="D75" s="72">
        <f>D74</f>
        <v>80550772.99000001</v>
      </c>
      <c r="E75" s="73">
        <f>E74</f>
        <v>1</v>
      </c>
    </row>
    <row r="76" spans="2:7">
      <c r="B76" s="202" t="s">
        <v>6</v>
      </c>
      <c r="C76" s="136" t="s">
        <v>116</v>
      </c>
      <c r="D76" s="72">
        <v>0</v>
      </c>
      <c r="E76" s="73">
        <v>0</v>
      </c>
    </row>
    <row r="77" spans="2:7" ht="13" thickBot="1">
      <c r="B77" s="14" t="s">
        <v>8</v>
      </c>
      <c r="C77" s="15" t="s">
        <v>117</v>
      </c>
      <c r="D77" s="76">
        <v>0</v>
      </c>
      <c r="E77" s="77">
        <v>0</v>
      </c>
    </row>
    <row r="78" spans="2:7">
      <c r="B78" s="1"/>
      <c r="C78" s="1"/>
      <c r="D78" s="2"/>
      <c r="E78" s="2"/>
    </row>
    <row r="79" spans="2:7">
      <c r="B79" s="1"/>
      <c r="C79" s="1"/>
      <c r="D79" s="2"/>
      <c r="E79" s="2"/>
    </row>
    <row r="80" spans="2:7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Arkusz164"/>
  <dimension ref="A1:L81"/>
  <sheetViews>
    <sheetView topLeftCell="B1"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.8164062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177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122018.18</v>
      </c>
      <c r="E11" s="269">
        <v>15796.49</v>
      </c>
    </row>
    <row r="12" spans="2:12">
      <c r="B12" s="135" t="s">
        <v>4</v>
      </c>
      <c r="C12" s="136" t="s">
        <v>5</v>
      </c>
      <c r="D12" s="270">
        <v>122018.18</v>
      </c>
      <c r="E12" s="271">
        <v>15796.49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122018.18</v>
      </c>
      <c r="E21" s="281">
        <v>15796.49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91924.45</v>
      </c>
      <c r="E26" s="349">
        <v>122018.18</v>
      </c>
      <c r="G26" s="69"/>
    </row>
    <row r="27" spans="2:11" ht="13">
      <c r="B27" s="8" t="s">
        <v>17</v>
      </c>
      <c r="C27" s="9" t="s">
        <v>108</v>
      </c>
      <c r="D27" s="284">
        <v>2406.91</v>
      </c>
      <c r="E27" s="219">
        <v>-119654.74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3904.27</v>
      </c>
      <c r="E28" s="220">
        <v>454.82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454.92</v>
      </c>
      <c r="E29" s="221">
        <v>454.81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3449.35</v>
      </c>
      <c r="E31" s="221">
        <v>0.01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1497.36</v>
      </c>
      <c r="E32" s="220">
        <v>120109.56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664.62</v>
      </c>
      <c r="E33" s="221">
        <v>119166.5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81.460000000000008</v>
      </c>
      <c r="E35" s="221">
        <v>61.480000000000004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751.27</v>
      </c>
      <c r="E37" s="221">
        <v>881.58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16186.410000000002</v>
      </c>
      <c r="E40" s="288">
        <v>13433.05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110517.77</v>
      </c>
      <c r="E41" s="351">
        <v>15796.49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444.4015</v>
      </c>
      <c r="E47" s="200">
        <v>430.9008</v>
      </c>
      <c r="G47" s="68"/>
    </row>
    <row r="48" spans="2:10">
      <c r="B48" s="147" t="s">
        <v>6</v>
      </c>
      <c r="C48" s="145" t="s">
        <v>41</v>
      </c>
      <c r="D48" s="210">
        <v>454.11419999999998</v>
      </c>
      <c r="E48" s="125">
        <v>50.057000000000002</v>
      </c>
      <c r="G48" s="6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206.85</v>
      </c>
      <c r="E50" s="343">
        <v>283.17</v>
      </c>
      <c r="G50" s="134"/>
    </row>
    <row r="51" spans="2:7">
      <c r="B51" s="146" t="s">
        <v>6</v>
      </c>
      <c r="C51" s="136" t="s">
        <v>111</v>
      </c>
      <c r="D51" s="210">
        <v>202.24</v>
      </c>
      <c r="E51" s="343">
        <v>266.28000000000003</v>
      </c>
      <c r="G51" s="134"/>
    </row>
    <row r="52" spans="2:7">
      <c r="B52" s="146" t="s">
        <v>8</v>
      </c>
      <c r="C52" s="136" t="s">
        <v>112</v>
      </c>
      <c r="D52" s="210">
        <v>246.12</v>
      </c>
      <c r="E52" s="343">
        <v>317.36</v>
      </c>
    </row>
    <row r="53" spans="2:7" ht="13.5" customHeight="1" thickBot="1">
      <c r="B53" s="148" t="s">
        <v>9</v>
      </c>
      <c r="C53" s="149" t="s">
        <v>41</v>
      </c>
      <c r="D53" s="209">
        <v>243.37</v>
      </c>
      <c r="E53" s="292">
        <v>315.57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6.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15796.49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15796.49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15796.49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15796.49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Arkusz165"/>
  <dimension ref="A1:L81"/>
  <sheetViews>
    <sheetView zoomScale="80" zoomScaleNormal="80" workbookViewId="0">
      <selection activeCell="G1" sqref="G1:L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178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153599.48000000001</v>
      </c>
      <c r="E11" s="269">
        <v>155512.04999999999</v>
      </c>
    </row>
    <row r="12" spans="2:12">
      <c r="B12" s="135" t="s">
        <v>4</v>
      </c>
      <c r="C12" s="136" t="s">
        <v>5</v>
      </c>
      <c r="D12" s="270">
        <v>153599.48000000001</v>
      </c>
      <c r="E12" s="271">
        <v>155512.04999999999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153599.48000000001</v>
      </c>
      <c r="E21" s="281">
        <v>155512.04999999999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  <c r="H24" s="170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  <c r="H25" s="170"/>
    </row>
    <row r="26" spans="2:11" ht="13">
      <c r="B26" s="88" t="s">
        <v>15</v>
      </c>
      <c r="C26" s="89" t="s">
        <v>16</v>
      </c>
      <c r="D26" s="348">
        <v>135069.72</v>
      </c>
      <c r="E26" s="349">
        <v>153599.48000000001</v>
      </c>
      <c r="G26" s="69"/>
      <c r="H26" s="170"/>
    </row>
    <row r="27" spans="2:11" ht="13">
      <c r="B27" s="8" t="s">
        <v>17</v>
      </c>
      <c r="C27" s="9" t="s">
        <v>108</v>
      </c>
      <c r="D27" s="284">
        <v>-1856.85</v>
      </c>
      <c r="E27" s="219">
        <v>1338.54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4090.9500000000003</v>
      </c>
      <c r="E28" s="220">
        <v>4018.2200000000003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4090.9300000000003</v>
      </c>
      <c r="E29" s="221">
        <v>4018.2200000000003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5947.8</v>
      </c>
      <c r="E32" s="220">
        <v>2679.68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4041.9300000000003</v>
      </c>
      <c r="E33" s="221">
        <v>1278.03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471.11</v>
      </c>
      <c r="E35" s="221">
        <v>411.59000000000003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902.83</v>
      </c>
      <c r="E37" s="221">
        <v>990.06000000000006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531.93000000000006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11439.57</v>
      </c>
      <c r="E40" s="288">
        <v>574.03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144652.44</v>
      </c>
      <c r="E41" s="351">
        <v>155512.04999999999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  <c r="H42" s="170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152"/>
    </row>
    <row r="47" spans="2:10">
      <c r="B47" s="146" t="s">
        <v>4</v>
      </c>
      <c r="C47" s="136" t="s">
        <v>40</v>
      </c>
      <c r="D47" s="210">
        <v>436.7937</v>
      </c>
      <c r="E47" s="200">
        <v>432.41879999999998</v>
      </c>
      <c r="G47" s="68"/>
      <c r="H47" s="152"/>
    </row>
    <row r="48" spans="2:10">
      <c r="B48" s="147" t="s">
        <v>6</v>
      </c>
      <c r="C48" s="145" t="s">
        <v>41</v>
      </c>
      <c r="D48" s="210">
        <v>431.2448</v>
      </c>
      <c r="E48" s="125">
        <v>436.20670000000001</v>
      </c>
      <c r="G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309.23</v>
      </c>
      <c r="E50" s="343">
        <v>355.21</v>
      </c>
      <c r="G50" s="134"/>
    </row>
    <row r="51" spans="2:7">
      <c r="B51" s="146" t="s">
        <v>6</v>
      </c>
      <c r="C51" s="136" t="s">
        <v>111</v>
      </c>
      <c r="D51" s="210">
        <v>309.23</v>
      </c>
      <c r="E51" s="343">
        <v>350.47</v>
      </c>
      <c r="G51" s="134"/>
    </row>
    <row r="52" spans="2:7">
      <c r="B52" s="146" t="s">
        <v>8</v>
      </c>
      <c r="C52" s="136" t="s">
        <v>112</v>
      </c>
      <c r="D52" s="210">
        <v>335.43</v>
      </c>
      <c r="E52" s="343">
        <v>358.36</v>
      </c>
    </row>
    <row r="53" spans="2:7" ht="13.5" customHeight="1" thickBot="1">
      <c r="B53" s="148" t="s">
        <v>9</v>
      </c>
      <c r="C53" s="149" t="s">
        <v>41</v>
      </c>
      <c r="D53" s="209">
        <v>335.43</v>
      </c>
      <c r="E53" s="292">
        <v>356.51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5.7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155512.04999999999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155512.04999999999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23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155512.04999999999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155512.04999999999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Arkusz166"/>
  <dimension ref="A1:L81"/>
  <sheetViews>
    <sheetView zoomScale="80" zoomScaleNormal="80" workbookViewId="0">
      <selection activeCell="H11" sqref="H11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179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  <c r="G10" s="68"/>
    </row>
    <row r="11" spans="2:12" ht="13">
      <c r="B11" s="83" t="s">
        <v>3</v>
      </c>
      <c r="C11" s="120" t="s">
        <v>106</v>
      </c>
      <c r="D11" s="268">
        <v>195262.00999999998</v>
      </c>
      <c r="E11" s="269">
        <v>204197.19</v>
      </c>
    </row>
    <row r="12" spans="2:12">
      <c r="B12" s="135" t="s">
        <v>4</v>
      </c>
      <c r="C12" s="136" t="s">
        <v>5</v>
      </c>
      <c r="D12" s="270">
        <v>195262.00999999998</v>
      </c>
      <c r="E12" s="271">
        <v>204197.19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195262.00999999998</v>
      </c>
      <c r="E21" s="281">
        <v>204197.19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72230.38</v>
      </c>
      <c r="E26" s="349">
        <v>195262.01</v>
      </c>
      <c r="G26" s="69"/>
    </row>
    <row r="27" spans="2:11" ht="13">
      <c r="B27" s="8" t="s">
        <v>17</v>
      </c>
      <c r="C27" s="9" t="s">
        <v>108</v>
      </c>
      <c r="D27" s="284">
        <v>-736.31000000000006</v>
      </c>
      <c r="E27" s="219">
        <v>1682.94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0.02</v>
      </c>
      <c r="E28" s="220">
        <v>3357.89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3357.87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0.02</v>
      </c>
      <c r="E31" s="221">
        <v>0.02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736.33</v>
      </c>
      <c r="E32" s="220">
        <v>1674.95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0</v>
      </c>
      <c r="E33" s="221">
        <v>0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69.34</v>
      </c>
      <c r="E35" s="221">
        <v>150.57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666.99</v>
      </c>
      <c r="E37" s="221">
        <v>1524.38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</v>
      </c>
      <c r="E39" s="222">
        <v>0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4121.5600000000004</v>
      </c>
      <c r="E40" s="288">
        <v>7252.24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75615.63</v>
      </c>
      <c r="E41" s="351">
        <v>204197.19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328.82810000000001</v>
      </c>
      <c r="E47" s="200">
        <v>796.37019999999995</v>
      </c>
      <c r="G47" s="68"/>
      <c r="H47" s="128"/>
    </row>
    <row r="48" spans="2:10">
      <c r="B48" s="147" t="s">
        <v>6</v>
      </c>
      <c r="C48" s="145" t="s">
        <v>41</v>
      </c>
      <c r="D48" s="210">
        <v>325.57859999999999</v>
      </c>
      <c r="E48" s="125">
        <v>803.07230000000004</v>
      </c>
      <c r="G48" s="152"/>
      <c r="H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219.66</v>
      </c>
      <c r="E50" s="343">
        <v>245.19</v>
      </c>
      <c r="G50" s="134"/>
    </row>
    <row r="51" spans="2:7">
      <c r="B51" s="146" t="s">
        <v>6</v>
      </c>
      <c r="C51" s="136" t="s">
        <v>111</v>
      </c>
      <c r="D51" s="210">
        <v>219.66</v>
      </c>
      <c r="E51" s="343">
        <v>245.17000000000002</v>
      </c>
      <c r="G51" s="134"/>
    </row>
    <row r="52" spans="2:7">
      <c r="B52" s="146" t="s">
        <v>8</v>
      </c>
      <c r="C52" s="136" t="s">
        <v>112</v>
      </c>
      <c r="D52" s="210">
        <v>232.28</v>
      </c>
      <c r="E52" s="343">
        <v>254.31</v>
      </c>
    </row>
    <row r="53" spans="2:7" ht="14.25" customHeight="1" thickBot="1">
      <c r="B53" s="148" t="s">
        <v>9</v>
      </c>
      <c r="C53" s="149" t="s">
        <v>41</v>
      </c>
      <c r="D53" s="209">
        <v>232.25</v>
      </c>
      <c r="E53" s="292">
        <v>254.27</v>
      </c>
    </row>
    <row r="54" spans="2:7">
      <c r="B54" s="150"/>
      <c r="C54" s="151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204197.19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2.7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E12</f>
        <v>204197.19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f>E17</f>
        <v>0</v>
      </c>
      <c r="E73" s="75">
        <f>D73/E21</f>
        <v>0</v>
      </c>
    </row>
    <row r="74" spans="2:5" ht="13">
      <c r="B74" s="122" t="s">
        <v>64</v>
      </c>
      <c r="C74" s="10" t="s">
        <v>66</v>
      </c>
      <c r="D74" s="114">
        <f>D58-D73</f>
        <v>204197.19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204197.19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Arkusz167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1" max="11" width="14.453125" bestFit="1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180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267557.78000000003</v>
      </c>
      <c r="E11" s="269">
        <v>289347.58</v>
      </c>
    </row>
    <row r="12" spans="2:12">
      <c r="B12" s="135" t="s">
        <v>4</v>
      </c>
      <c r="C12" s="136" t="s">
        <v>5</v>
      </c>
      <c r="D12" s="270">
        <v>267557.78000000003</v>
      </c>
      <c r="E12" s="271">
        <v>289347.58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267557.78000000003</v>
      </c>
      <c r="E21" s="281">
        <v>289347.58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96555.66</v>
      </c>
      <c r="E26" s="349">
        <v>267557.78000000003</v>
      </c>
      <c r="G26" s="69"/>
    </row>
    <row r="27" spans="2:11" ht="13">
      <c r="B27" s="8" t="s">
        <v>17</v>
      </c>
      <c r="C27" s="9" t="s">
        <v>108</v>
      </c>
      <c r="D27" s="284">
        <v>3854.62</v>
      </c>
      <c r="E27" s="219">
        <v>-1041.08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4930.6099999999997</v>
      </c>
      <c r="E28" s="220">
        <v>13229.85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4930.6099999999997</v>
      </c>
      <c r="E29" s="221">
        <v>13229.85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1075.99</v>
      </c>
      <c r="E32" s="220">
        <v>14270.93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156.32</v>
      </c>
      <c r="E33" s="221">
        <v>12147.54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0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178.22</v>
      </c>
      <c r="E35" s="221">
        <v>778.61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741.42</v>
      </c>
      <c r="E37" s="221">
        <v>1344.7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0.03</v>
      </c>
      <c r="E39" s="222">
        <v>0.08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15192.609999999999</v>
      </c>
      <c r="E40" s="288">
        <v>22830.880000000001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115602.89</v>
      </c>
      <c r="E41" s="351">
        <v>289347.58</v>
      </c>
      <c r="F41" s="71"/>
      <c r="G41" s="69"/>
      <c r="H41" s="170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308.64229999999998</v>
      </c>
      <c r="E47" s="200">
        <v>661.3877</v>
      </c>
      <c r="G47" s="68"/>
      <c r="H47" s="128"/>
    </row>
    <row r="48" spans="2:10">
      <c r="B48" s="147" t="s">
        <v>6</v>
      </c>
      <c r="C48" s="145" t="s">
        <v>41</v>
      </c>
      <c r="D48" s="210">
        <v>320.1232</v>
      </c>
      <c r="E48" s="125">
        <v>659.2713</v>
      </c>
      <c r="G48" s="152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312.83999999999997</v>
      </c>
      <c r="E50" s="343">
        <v>404.54</v>
      </c>
      <c r="G50" s="134"/>
    </row>
    <row r="51" spans="2:7">
      <c r="B51" s="146" t="s">
        <v>6</v>
      </c>
      <c r="C51" s="136" t="s">
        <v>111</v>
      </c>
      <c r="D51" s="210">
        <v>312.83999999999997</v>
      </c>
      <c r="E51" s="343">
        <v>392.07</v>
      </c>
      <c r="G51" s="134"/>
    </row>
    <row r="52" spans="2:7">
      <c r="B52" s="146" t="s">
        <v>8</v>
      </c>
      <c r="C52" s="136" t="s">
        <v>112</v>
      </c>
      <c r="D52" s="210">
        <v>361.13</v>
      </c>
      <c r="E52" s="343">
        <v>438.89</v>
      </c>
    </row>
    <row r="53" spans="2:7" ht="13.5" customHeight="1" thickBot="1">
      <c r="B53" s="148" t="s">
        <v>9</v>
      </c>
      <c r="C53" s="149" t="s">
        <v>41</v>
      </c>
      <c r="D53" s="209">
        <v>361.12</v>
      </c>
      <c r="E53" s="292">
        <v>438.89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7.25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289347.58</v>
      </c>
      <c r="E58" s="28">
        <f>D58/E21</f>
        <v>1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 ht="13.5" customHeight="1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289347.58</v>
      </c>
      <c r="E64" s="75">
        <f>E58</f>
        <v>1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289347.58</v>
      </c>
      <c r="E74" s="62">
        <f>E58+E72-E73</f>
        <v>1</v>
      </c>
    </row>
    <row r="75" spans="2:5">
      <c r="B75" s="95" t="s">
        <v>4</v>
      </c>
      <c r="C75" s="5" t="s">
        <v>67</v>
      </c>
      <c r="D75" s="72">
        <f>D74</f>
        <v>289347.58</v>
      </c>
      <c r="E75" s="73">
        <f>E74</f>
        <v>1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Arkusz172"/>
  <dimension ref="A1:L81"/>
  <sheetViews>
    <sheetView zoomScale="80" zoomScaleNormal="80" workbookViewId="0">
      <selection activeCell="G1" sqref="G1:K1048576"/>
    </sheetView>
  </sheetViews>
  <sheetFormatPr defaultRowHeight="12.5"/>
  <cols>
    <col min="1" max="1" width="9.1796875" style="24"/>
    <col min="2" max="2" width="5.26953125" style="24" bestFit="1" customWidth="1"/>
    <col min="3" max="3" width="75.453125" style="24" customWidth="1"/>
    <col min="4" max="5" width="17.81640625" style="78" customWidth="1"/>
    <col min="6" max="6" width="7.453125" customWidth="1"/>
    <col min="7" max="7" width="17.26953125" customWidth="1"/>
    <col min="8" max="8" width="19" customWidth="1"/>
    <col min="9" max="9" width="13.26953125" customWidth="1"/>
    <col min="10" max="10" width="13.54296875" customWidth="1"/>
    <col min="12" max="12" width="12.453125" bestFit="1" customWidth="1"/>
  </cols>
  <sheetData>
    <row r="1" spans="2:12">
      <c r="B1" s="1"/>
      <c r="C1" s="1"/>
      <c r="D1" s="2"/>
      <c r="E1" s="2"/>
    </row>
    <row r="2" spans="2:12" ht="15.5">
      <c r="B2" s="363" t="s">
        <v>0</v>
      </c>
      <c r="C2" s="363"/>
      <c r="D2" s="363"/>
      <c r="E2" s="363"/>
      <c r="L2" s="68"/>
    </row>
    <row r="3" spans="2:12" ht="15.5">
      <c r="B3" s="363" t="s">
        <v>204</v>
      </c>
      <c r="C3" s="363"/>
      <c r="D3" s="363"/>
      <c r="E3" s="363"/>
    </row>
    <row r="4" spans="2:12" ht="14">
      <c r="B4" s="80"/>
      <c r="C4" s="80"/>
      <c r="D4" s="80"/>
      <c r="E4" s="80"/>
    </row>
    <row r="5" spans="2:12" ht="21" customHeight="1">
      <c r="B5" s="364" t="s">
        <v>1</v>
      </c>
      <c r="C5" s="364"/>
      <c r="D5" s="364"/>
      <c r="E5" s="364"/>
    </row>
    <row r="6" spans="2:12" ht="14">
      <c r="B6" s="365" t="s">
        <v>175</v>
      </c>
      <c r="C6" s="365"/>
      <c r="D6" s="365"/>
      <c r="E6" s="365"/>
    </row>
    <row r="7" spans="2:12" ht="14">
      <c r="B7" s="82"/>
      <c r="C7" s="82"/>
      <c r="D7" s="82"/>
      <c r="E7" s="82"/>
    </row>
    <row r="8" spans="2:12" ht="13.5">
      <c r="B8" s="367" t="s">
        <v>18</v>
      </c>
      <c r="C8" s="377"/>
      <c r="D8" s="377"/>
      <c r="E8" s="377"/>
    </row>
    <row r="9" spans="2:12" ht="16" thickBot="1">
      <c r="B9" s="366" t="s">
        <v>100</v>
      </c>
      <c r="C9" s="366"/>
      <c r="D9" s="366"/>
      <c r="E9" s="366"/>
    </row>
    <row r="10" spans="2:12" ht="13.5" thickBot="1">
      <c r="B10" s="81"/>
      <c r="C10" s="70" t="s">
        <v>2</v>
      </c>
      <c r="D10" s="196" t="s">
        <v>201</v>
      </c>
      <c r="E10" s="178" t="s">
        <v>205</v>
      </c>
    </row>
    <row r="11" spans="2:12" ht="13">
      <c r="B11" s="83" t="s">
        <v>3</v>
      </c>
      <c r="C11" s="120" t="s">
        <v>106</v>
      </c>
      <c r="D11" s="268">
        <v>150544.54999999999</v>
      </c>
      <c r="E11" s="269">
        <v>0</v>
      </c>
    </row>
    <row r="12" spans="2:12">
      <c r="B12" s="135" t="s">
        <v>4</v>
      </c>
      <c r="C12" s="136" t="s">
        <v>5</v>
      </c>
      <c r="D12" s="270">
        <v>150544.54999999999</v>
      </c>
      <c r="E12" s="271">
        <v>0</v>
      </c>
    </row>
    <row r="13" spans="2:12">
      <c r="B13" s="135" t="s">
        <v>6</v>
      </c>
      <c r="C13" s="137" t="s">
        <v>7</v>
      </c>
      <c r="D13" s="272">
        <v>0</v>
      </c>
      <c r="E13" s="325">
        <v>0</v>
      </c>
    </row>
    <row r="14" spans="2:12">
      <c r="B14" s="135" t="s">
        <v>8</v>
      </c>
      <c r="C14" s="137" t="s">
        <v>10</v>
      </c>
      <c r="D14" s="272">
        <v>0</v>
      </c>
      <c r="E14" s="325">
        <v>0</v>
      </c>
      <c r="G14" s="63"/>
    </row>
    <row r="15" spans="2:12">
      <c r="B15" s="135" t="s">
        <v>103</v>
      </c>
      <c r="C15" s="137" t="s">
        <v>11</v>
      </c>
      <c r="D15" s="272">
        <v>0</v>
      </c>
      <c r="E15" s="325">
        <v>0</v>
      </c>
    </row>
    <row r="16" spans="2:12">
      <c r="B16" s="138" t="s">
        <v>104</v>
      </c>
      <c r="C16" s="139" t="s">
        <v>12</v>
      </c>
      <c r="D16" s="274">
        <v>0</v>
      </c>
      <c r="E16" s="326">
        <v>0</v>
      </c>
    </row>
    <row r="17" spans="2:11" ht="13">
      <c r="B17" s="8" t="s">
        <v>13</v>
      </c>
      <c r="C17" s="10" t="s">
        <v>65</v>
      </c>
      <c r="D17" s="276">
        <v>0</v>
      </c>
      <c r="E17" s="327">
        <v>0</v>
      </c>
    </row>
    <row r="18" spans="2:11">
      <c r="B18" s="135" t="s">
        <v>4</v>
      </c>
      <c r="C18" s="136" t="s">
        <v>11</v>
      </c>
      <c r="D18" s="274">
        <v>0</v>
      </c>
      <c r="E18" s="326">
        <v>0</v>
      </c>
    </row>
    <row r="19" spans="2:11" ht="15" customHeight="1">
      <c r="B19" s="135" t="s">
        <v>6</v>
      </c>
      <c r="C19" s="137" t="s">
        <v>105</v>
      </c>
      <c r="D19" s="272">
        <v>0</v>
      </c>
      <c r="E19" s="325">
        <v>0</v>
      </c>
    </row>
    <row r="20" spans="2:11" ht="13" thickBot="1">
      <c r="B20" s="140" t="s">
        <v>8</v>
      </c>
      <c r="C20" s="141" t="s">
        <v>14</v>
      </c>
      <c r="D20" s="278">
        <v>0</v>
      </c>
      <c r="E20" s="328">
        <v>0</v>
      </c>
    </row>
    <row r="21" spans="2:11" ht="13.5" thickBot="1">
      <c r="B21" s="373" t="s">
        <v>107</v>
      </c>
      <c r="C21" s="374"/>
      <c r="D21" s="280">
        <v>150544.54999999999</v>
      </c>
      <c r="E21" s="281">
        <v>0</v>
      </c>
      <c r="F21" s="71"/>
      <c r="G21" s="71"/>
      <c r="H21" s="130"/>
      <c r="J21" s="164"/>
      <c r="K21" s="130"/>
    </row>
    <row r="22" spans="2:11">
      <c r="B22" s="3"/>
      <c r="C22" s="6"/>
      <c r="D22" s="7"/>
      <c r="E22" s="7"/>
      <c r="G22" s="68"/>
    </row>
    <row r="23" spans="2:11" ht="13.5">
      <c r="B23" s="367" t="s">
        <v>101</v>
      </c>
      <c r="C23" s="375"/>
      <c r="D23" s="375"/>
      <c r="E23" s="375"/>
      <c r="G23" s="68"/>
    </row>
    <row r="24" spans="2:11" ht="15.75" customHeight="1" thickBot="1">
      <c r="B24" s="366" t="s">
        <v>102</v>
      </c>
      <c r="C24" s="376"/>
      <c r="D24" s="376"/>
      <c r="E24" s="376"/>
    </row>
    <row r="25" spans="2:11" ht="13.5" thickBot="1">
      <c r="B25" s="81"/>
      <c r="C25" s="142" t="s">
        <v>2</v>
      </c>
      <c r="D25" s="196" t="s">
        <v>206</v>
      </c>
      <c r="E25" s="178" t="s">
        <v>205</v>
      </c>
    </row>
    <row r="26" spans="2:11" ht="13">
      <c r="B26" s="88" t="s">
        <v>15</v>
      </c>
      <c r="C26" s="89" t="s">
        <v>16</v>
      </c>
      <c r="D26" s="348">
        <v>158145.07999999999</v>
      </c>
      <c r="E26" s="349">
        <v>150544.54999999999</v>
      </c>
      <c r="G26" s="69"/>
      <c r="H26" s="170"/>
    </row>
    <row r="27" spans="2:11" ht="13">
      <c r="B27" s="8" t="s">
        <v>17</v>
      </c>
      <c r="C27" s="9" t="s">
        <v>108</v>
      </c>
      <c r="D27" s="284">
        <v>-22604.23</v>
      </c>
      <c r="E27" s="219">
        <v>-148928.27000000002</v>
      </c>
      <c r="F27" s="68"/>
      <c r="G27" s="69"/>
      <c r="H27" s="175"/>
      <c r="I27" s="68"/>
      <c r="J27" s="69"/>
    </row>
    <row r="28" spans="2:11" ht="13">
      <c r="B28" s="8" t="s">
        <v>18</v>
      </c>
      <c r="C28" s="9" t="s">
        <v>19</v>
      </c>
      <c r="D28" s="284">
        <v>0</v>
      </c>
      <c r="E28" s="220">
        <v>0</v>
      </c>
      <c r="F28" s="68"/>
      <c r="G28" s="127"/>
      <c r="H28" s="175"/>
      <c r="I28" s="68"/>
      <c r="J28" s="69"/>
    </row>
    <row r="29" spans="2:11" ht="13">
      <c r="B29" s="143" t="s">
        <v>4</v>
      </c>
      <c r="C29" s="136" t="s">
        <v>20</v>
      </c>
      <c r="D29" s="285">
        <v>0</v>
      </c>
      <c r="E29" s="221">
        <v>0</v>
      </c>
      <c r="F29" s="68"/>
      <c r="G29" s="127"/>
      <c r="H29" s="175"/>
      <c r="I29" s="68"/>
      <c r="J29" s="69"/>
    </row>
    <row r="30" spans="2:11" ht="13">
      <c r="B30" s="143" t="s">
        <v>6</v>
      </c>
      <c r="C30" s="136" t="s">
        <v>21</v>
      </c>
      <c r="D30" s="285">
        <v>0</v>
      </c>
      <c r="E30" s="221">
        <v>0</v>
      </c>
      <c r="F30" s="68"/>
      <c r="G30" s="127"/>
      <c r="H30" s="175"/>
      <c r="I30" s="68"/>
      <c r="J30" s="69"/>
    </row>
    <row r="31" spans="2:11" ht="13">
      <c r="B31" s="143" t="s">
        <v>8</v>
      </c>
      <c r="C31" s="136" t="s">
        <v>22</v>
      </c>
      <c r="D31" s="285">
        <v>0</v>
      </c>
      <c r="E31" s="221">
        <v>0</v>
      </c>
      <c r="F31" s="68"/>
      <c r="G31" s="127"/>
      <c r="H31" s="175"/>
      <c r="I31" s="68"/>
      <c r="J31" s="69"/>
    </row>
    <row r="32" spans="2:11" ht="13">
      <c r="B32" s="85" t="s">
        <v>23</v>
      </c>
      <c r="C32" s="10" t="s">
        <v>24</v>
      </c>
      <c r="D32" s="284">
        <v>22604.23</v>
      </c>
      <c r="E32" s="220">
        <v>148928.27000000002</v>
      </c>
      <c r="F32" s="68"/>
      <c r="G32" s="69"/>
      <c r="H32" s="175"/>
      <c r="I32" s="68"/>
      <c r="J32" s="69"/>
    </row>
    <row r="33" spans="2:10" ht="13">
      <c r="B33" s="143" t="s">
        <v>4</v>
      </c>
      <c r="C33" s="136" t="s">
        <v>25</v>
      </c>
      <c r="D33" s="285">
        <v>7300.07</v>
      </c>
      <c r="E33" s="221">
        <v>9102.01</v>
      </c>
      <c r="F33" s="68"/>
      <c r="G33" s="127"/>
      <c r="H33" s="175"/>
      <c r="I33" s="68"/>
      <c r="J33" s="69"/>
    </row>
    <row r="34" spans="2:10" ht="13">
      <c r="B34" s="143" t="s">
        <v>6</v>
      </c>
      <c r="C34" s="136" t="s">
        <v>26</v>
      </c>
      <c r="D34" s="285">
        <v>13329.08</v>
      </c>
      <c r="E34" s="221">
        <v>0</v>
      </c>
      <c r="F34" s="68"/>
      <c r="G34" s="127"/>
      <c r="H34" s="175"/>
      <c r="I34" s="68"/>
      <c r="J34" s="69"/>
    </row>
    <row r="35" spans="2:10" ht="13">
      <c r="B35" s="143" t="s">
        <v>8</v>
      </c>
      <c r="C35" s="136" t="s">
        <v>27</v>
      </c>
      <c r="D35" s="285">
        <v>857.44</v>
      </c>
      <c r="E35" s="221">
        <v>595.08000000000004</v>
      </c>
      <c r="F35" s="68"/>
      <c r="G35" s="127"/>
      <c r="H35" s="175"/>
      <c r="I35" s="68"/>
      <c r="J35" s="69"/>
    </row>
    <row r="36" spans="2:10" ht="13">
      <c r="B36" s="143" t="s">
        <v>9</v>
      </c>
      <c r="C36" s="136" t="s">
        <v>28</v>
      </c>
      <c r="D36" s="285">
        <v>0</v>
      </c>
      <c r="E36" s="221">
        <v>0</v>
      </c>
      <c r="F36" s="68"/>
      <c r="G36" s="127"/>
      <c r="H36" s="175"/>
      <c r="I36" s="68"/>
      <c r="J36" s="69"/>
    </row>
    <row r="37" spans="2:10" ht="25.5">
      <c r="B37" s="143" t="s">
        <v>29</v>
      </c>
      <c r="C37" s="136" t="s">
        <v>30</v>
      </c>
      <c r="D37" s="285">
        <v>1117.6300000000001</v>
      </c>
      <c r="E37" s="221">
        <v>876.82</v>
      </c>
      <c r="F37" s="68"/>
      <c r="G37" s="127"/>
      <c r="H37" s="175"/>
      <c r="I37" s="68"/>
      <c r="J37" s="69"/>
    </row>
    <row r="38" spans="2:10" ht="13">
      <c r="B38" s="143" t="s">
        <v>31</v>
      </c>
      <c r="C38" s="136" t="s">
        <v>32</v>
      </c>
      <c r="D38" s="285">
        <v>0</v>
      </c>
      <c r="E38" s="221">
        <v>0</v>
      </c>
      <c r="F38" s="68"/>
      <c r="G38" s="127"/>
      <c r="H38" s="175"/>
      <c r="I38" s="68"/>
      <c r="J38" s="69"/>
    </row>
    <row r="39" spans="2:10" ht="13">
      <c r="B39" s="144" t="s">
        <v>33</v>
      </c>
      <c r="C39" s="145" t="s">
        <v>34</v>
      </c>
      <c r="D39" s="286">
        <v>0.01</v>
      </c>
      <c r="E39" s="222">
        <v>138354.36000000002</v>
      </c>
      <c r="F39" s="68"/>
      <c r="G39" s="127"/>
      <c r="H39" s="175"/>
      <c r="I39" s="68"/>
      <c r="J39" s="69"/>
    </row>
    <row r="40" spans="2:10" ht="13.5" thickBot="1">
      <c r="B40" s="90" t="s">
        <v>35</v>
      </c>
      <c r="C40" s="91" t="s">
        <v>36</v>
      </c>
      <c r="D40" s="287">
        <v>14810.83</v>
      </c>
      <c r="E40" s="288">
        <v>-1616.28</v>
      </c>
      <c r="G40" s="69"/>
      <c r="H40" s="170"/>
    </row>
    <row r="41" spans="2:10" ht="13.5" thickBot="1">
      <c r="B41" s="92" t="s">
        <v>37</v>
      </c>
      <c r="C41" s="93" t="s">
        <v>38</v>
      </c>
      <c r="D41" s="350">
        <v>150351.67999999996</v>
      </c>
      <c r="E41" s="351">
        <v>0</v>
      </c>
      <c r="F41" s="71"/>
      <c r="G41" s="69"/>
    </row>
    <row r="42" spans="2:10" ht="13">
      <c r="B42" s="86"/>
      <c r="C42" s="86"/>
      <c r="D42" s="87"/>
      <c r="E42" s="87"/>
      <c r="F42" s="71"/>
      <c r="G42" s="63"/>
    </row>
    <row r="43" spans="2:10" ht="13.5">
      <c r="B43" s="367" t="s">
        <v>60</v>
      </c>
      <c r="C43" s="368"/>
      <c r="D43" s="368"/>
      <c r="E43" s="368"/>
      <c r="G43" s="68"/>
    </row>
    <row r="44" spans="2:10" ht="18" customHeight="1" thickBot="1">
      <c r="B44" s="366" t="s">
        <v>118</v>
      </c>
      <c r="C44" s="369"/>
      <c r="D44" s="369"/>
      <c r="E44" s="369"/>
      <c r="G44" s="68"/>
    </row>
    <row r="45" spans="2:10" ht="13.5" thickBot="1">
      <c r="B45" s="81"/>
      <c r="C45" s="26" t="s">
        <v>39</v>
      </c>
      <c r="D45" s="196" t="s">
        <v>206</v>
      </c>
      <c r="E45" s="178" t="s">
        <v>205</v>
      </c>
      <c r="G45" s="68"/>
    </row>
    <row r="46" spans="2:10" ht="13">
      <c r="B46" s="12" t="s">
        <v>18</v>
      </c>
      <c r="C46" s="27" t="s">
        <v>109</v>
      </c>
      <c r="D46" s="94"/>
      <c r="E46" s="25"/>
      <c r="G46" s="68"/>
    </row>
    <row r="47" spans="2:10">
      <c r="B47" s="146" t="s">
        <v>4</v>
      </c>
      <c r="C47" s="136" t="s">
        <v>40</v>
      </c>
      <c r="D47" s="210">
        <v>1241.7170000000001</v>
      </c>
      <c r="E47" s="200">
        <v>1015.8887</v>
      </c>
      <c r="G47" s="68"/>
    </row>
    <row r="48" spans="2:10">
      <c r="B48" s="147" t="s">
        <v>6</v>
      </c>
      <c r="C48" s="145" t="s">
        <v>41</v>
      </c>
      <c r="D48" s="210">
        <v>1074.5545999999999</v>
      </c>
      <c r="E48" s="125">
        <v>0</v>
      </c>
      <c r="G48" s="128"/>
    </row>
    <row r="49" spans="2:7" ht="13">
      <c r="B49" s="113" t="s">
        <v>23</v>
      </c>
      <c r="C49" s="116" t="s">
        <v>110</v>
      </c>
      <c r="D49" s="211"/>
      <c r="E49" s="117"/>
    </row>
    <row r="50" spans="2:7">
      <c r="B50" s="146" t="s">
        <v>4</v>
      </c>
      <c r="C50" s="136" t="s">
        <v>40</v>
      </c>
      <c r="D50" s="210">
        <v>127.36</v>
      </c>
      <c r="E50" s="343">
        <v>148.19</v>
      </c>
      <c r="G50" s="134"/>
    </row>
    <row r="51" spans="2:7">
      <c r="B51" s="146" t="s">
        <v>6</v>
      </c>
      <c r="C51" s="136" t="s">
        <v>111</v>
      </c>
      <c r="D51" s="210">
        <v>127.36</v>
      </c>
      <c r="E51" s="343">
        <v>144.55000000000001</v>
      </c>
      <c r="G51" s="134"/>
    </row>
    <row r="52" spans="2:7">
      <c r="B52" s="146" t="s">
        <v>8</v>
      </c>
      <c r="C52" s="136" t="s">
        <v>112</v>
      </c>
      <c r="D52" s="210">
        <v>139.91999999999999</v>
      </c>
      <c r="E52" s="343">
        <v>149.55000000000001</v>
      </c>
    </row>
    <row r="53" spans="2:7" ht="13.5" customHeight="1" thickBot="1">
      <c r="B53" s="148" t="s">
        <v>9</v>
      </c>
      <c r="C53" s="149" t="s">
        <v>41</v>
      </c>
      <c r="D53" s="209">
        <v>139.91999999999999</v>
      </c>
      <c r="E53" s="292">
        <v>0</v>
      </c>
    </row>
    <row r="54" spans="2:7">
      <c r="B54" s="102"/>
      <c r="C54" s="103"/>
      <c r="D54" s="104"/>
      <c r="E54" s="104"/>
    </row>
    <row r="55" spans="2:7" ht="13.5">
      <c r="B55" s="367" t="s">
        <v>62</v>
      </c>
      <c r="C55" s="377"/>
      <c r="D55" s="377"/>
      <c r="E55" s="377"/>
    </row>
    <row r="56" spans="2:7" ht="18" customHeight="1" thickBot="1">
      <c r="B56" s="366" t="s">
        <v>113</v>
      </c>
      <c r="C56" s="372"/>
      <c r="D56" s="372"/>
      <c r="E56" s="372"/>
    </row>
    <row r="57" spans="2:7" ht="21.5" thickBot="1">
      <c r="B57" s="361" t="s">
        <v>42</v>
      </c>
      <c r="C57" s="362"/>
      <c r="D57" s="16" t="s">
        <v>119</v>
      </c>
      <c r="E57" s="17" t="s">
        <v>114</v>
      </c>
    </row>
    <row r="58" spans="2:7" ht="13">
      <c r="B58" s="18" t="s">
        <v>18</v>
      </c>
      <c r="C58" s="118" t="s">
        <v>43</v>
      </c>
      <c r="D58" s="119">
        <f>D64</f>
        <v>0</v>
      </c>
      <c r="E58" s="28">
        <v>0</v>
      </c>
    </row>
    <row r="59" spans="2:7" ht="25">
      <c r="B59" s="115" t="s">
        <v>4</v>
      </c>
      <c r="C59" s="11" t="s">
        <v>44</v>
      </c>
      <c r="D59" s="74">
        <v>0</v>
      </c>
      <c r="E59" s="75">
        <v>0</v>
      </c>
    </row>
    <row r="60" spans="2:7" ht="25">
      <c r="B60" s="95" t="s">
        <v>6</v>
      </c>
      <c r="C60" s="5" t="s">
        <v>45</v>
      </c>
      <c r="D60" s="72">
        <v>0</v>
      </c>
      <c r="E60" s="73">
        <v>0</v>
      </c>
    </row>
    <row r="61" spans="2:7">
      <c r="B61" s="95" t="s">
        <v>8</v>
      </c>
      <c r="C61" s="5" t="s">
        <v>46</v>
      </c>
      <c r="D61" s="72">
        <v>0</v>
      </c>
      <c r="E61" s="73">
        <v>0</v>
      </c>
    </row>
    <row r="62" spans="2:7">
      <c r="B62" s="95" t="s">
        <v>9</v>
      </c>
      <c r="C62" s="5" t="s">
        <v>47</v>
      </c>
      <c r="D62" s="72">
        <v>0</v>
      </c>
      <c r="E62" s="73">
        <v>0</v>
      </c>
    </row>
    <row r="63" spans="2:7">
      <c r="B63" s="95" t="s">
        <v>29</v>
      </c>
      <c r="C63" s="5" t="s">
        <v>48</v>
      </c>
      <c r="D63" s="72">
        <v>0</v>
      </c>
      <c r="E63" s="73">
        <v>0</v>
      </c>
    </row>
    <row r="64" spans="2:7">
      <c r="B64" s="115" t="s">
        <v>31</v>
      </c>
      <c r="C64" s="11" t="s">
        <v>49</v>
      </c>
      <c r="D64" s="74">
        <f>E21</f>
        <v>0</v>
      </c>
      <c r="E64" s="75">
        <v>0</v>
      </c>
    </row>
    <row r="65" spans="2:5">
      <c r="B65" s="115" t="s">
        <v>33</v>
      </c>
      <c r="C65" s="11" t="s">
        <v>115</v>
      </c>
      <c r="D65" s="74">
        <v>0</v>
      </c>
      <c r="E65" s="75">
        <v>0</v>
      </c>
    </row>
    <row r="66" spans="2:5">
      <c r="B66" s="115" t="s">
        <v>50</v>
      </c>
      <c r="C66" s="11" t="s">
        <v>51</v>
      </c>
      <c r="D66" s="74">
        <v>0</v>
      </c>
      <c r="E66" s="75">
        <v>0</v>
      </c>
    </row>
    <row r="67" spans="2:5">
      <c r="B67" s="95" t="s">
        <v>52</v>
      </c>
      <c r="C67" s="5" t="s">
        <v>53</v>
      </c>
      <c r="D67" s="72">
        <v>0</v>
      </c>
      <c r="E67" s="73">
        <v>0</v>
      </c>
    </row>
    <row r="68" spans="2:5">
      <c r="B68" s="95" t="s">
        <v>54</v>
      </c>
      <c r="C68" s="5" t="s">
        <v>55</v>
      </c>
      <c r="D68" s="72">
        <v>0</v>
      </c>
      <c r="E68" s="73">
        <v>0</v>
      </c>
    </row>
    <row r="69" spans="2:5">
      <c r="B69" s="95" t="s">
        <v>56</v>
      </c>
      <c r="C69" s="5" t="s">
        <v>57</v>
      </c>
      <c r="D69" s="171">
        <v>0</v>
      </c>
      <c r="E69" s="73">
        <v>0</v>
      </c>
    </row>
    <row r="70" spans="2:5">
      <c r="B70" s="121" t="s">
        <v>58</v>
      </c>
      <c r="C70" s="106" t="s">
        <v>59</v>
      </c>
      <c r="D70" s="107">
        <v>0</v>
      </c>
      <c r="E70" s="108">
        <v>0</v>
      </c>
    </row>
    <row r="71" spans="2:5" ht="13">
      <c r="B71" s="122" t="s">
        <v>23</v>
      </c>
      <c r="C71" s="10" t="s">
        <v>61</v>
      </c>
      <c r="D71" s="114">
        <v>0</v>
      </c>
      <c r="E71" s="62">
        <v>0</v>
      </c>
    </row>
    <row r="72" spans="2:5" ht="13">
      <c r="B72" s="123" t="s">
        <v>60</v>
      </c>
      <c r="C72" s="110" t="s">
        <v>63</v>
      </c>
      <c r="D72" s="111">
        <f>E14</f>
        <v>0</v>
      </c>
      <c r="E72" s="112">
        <v>0</v>
      </c>
    </row>
    <row r="73" spans="2:5" ht="13">
      <c r="B73" s="124" t="s">
        <v>62</v>
      </c>
      <c r="C73" s="21" t="s">
        <v>65</v>
      </c>
      <c r="D73" s="22">
        <v>0</v>
      </c>
      <c r="E73" s="23">
        <v>0</v>
      </c>
    </row>
    <row r="74" spans="2:5" ht="13">
      <c r="B74" s="122" t="s">
        <v>64</v>
      </c>
      <c r="C74" s="10" t="s">
        <v>66</v>
      </c>
      <c r="D74" s="114">
        <f>D58</f>
        <v>0</v>
      </c>
      <c r="E74" s="62">
        <f>E58+E72-E73</f>
        <v>0</v>
      </c>
    </row>
    <row r="75" spans="2:5">
      <c r="B75" s="95" t="s">
        <v>4</v>
      </c>
      <c r="C75" s="5" t="s">
        <v>67</v>
      </c>
      <c r="D75" s="72">
        <f>D74</f>
        <v>0</v>
      </c>
      <c r="E75" s="73">
        <f>E74</f>
        <v>0</v>
      </c>
    </row>
    <row r="76" spans="2:5">
      <c r="B76" s="95" t="s">
        <v>6</v>
      </c>
      <c r="C76" s="5" t="s">
        <v>116</v>
      </c>
      <c r="D76" s="72">
        <v>0</v>
      </c>
      <c r="E76" s="73">
        <v>0</v>
      </c>
    </row>
    <row r="77" spans="2:5" ht="13" thickBot="1">
      <c r="B77" s="96" t="s">
        <v>8</v>
      </c>
      <c r="C77" s="15" t="s">
        <v>117</v>
      </c>
      <c r="D77" s="76">
        <v>0</v>
      </c>
      <c r="E77" s="77">
        <v>0</v>
      </c>
    </row>
    <row r="78" spans="2:5">
      <c r="B78" s="1"/>
      <c r="C78" s="1"/>
      <c r="D78" s="2"/>
      <c r="E78" s="2"/>
    </row>
    <row r="79" spans="2:5">
      <c r="B79" s="1"/>
      <c r="C79" s="1"/>
      <c r="D79" s="2"/>
      <c r="E79" s="2"/>
    </row>
    <row r="80" spans="2:5">
      <c r="B80" s="1"/>
      <c r="C80" s="1"/>
      <c r="D80" s="2"/>
      <c r="E80" s="2"/>
    </row>
    <row r="81" spans="2:5">
      <c r="B81" s="1"/>
      <c r="C81" s="1"/>
      <c r="D81" s="2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Arkusz173"/>
  <dimension ref="A1:M49"/>
  <sheetViews>
    <sheetView zoomScale="80" zoomScaleNormal="80" workbookViewId="0">
      <selection activeCell="G7" sqref="G1:I1048576"/>
    </sheetView>
  </sheetViews>
  <sheetFormatPr defaultRowHeight="12.5"/>
  <cols>
    <col min="3" max="3" width="13.81640625" customWidth="1"/>
    <col min="4" max="4" width="19" customWidth="1"/>
    <col min="5" max="5" width="18.54296875" customWidth="1"/>
    <col min="6" max="6" width="17.81640625" customWidth="1"/>
    <col min="7" max="7" width="16.7265625" customWidth="1"/>
    <col min="8" max="8" width="18.81640625" customWidth="1"/>
    <col min="9" max="9" width="16" customWidth="1"/>
    <col min="10" max="10" width="14" customWidth="1"/>
    <col min="13" max="13" width="16.453125" bestFit="1" customWidth="1"/>
  </cols>
  <sheetData>
    <row r="1" spans="1:10" ht="13">
      <c r="A1" s="29"/>
      <c r="B1" s="30"/>
      <c r="C1" s="30" t="s">
        <v>89</v>
      </c>
      <c r="D1" s="31"/>
      <c r="E1" s="31"/>
      <c r="F1" s="31"/>
      <c r="G1" s="29"/>
    </row>
    <row r="2" spans="1:10" ht="13">
      <c r="A2" s="29"/>
      <c r="B2" s="30"/>
      <c r="C2" s="30" t="s">
        <v>90</v>
      </c>
      <c r="D2" s="31"/>
      <c r="E2" s="31"/>
      <c r="F2" s="31"/>
      <c r="G2" s="29"/>
    </row>
    <row r="3" spans="1:10" ht="13">
      <c r="A3" s="29"/>
      <c r="B3" s="30"/>
      <c r="C3" s="30" t="s">
        <v>91</v>
      </c>
      <c r="D3" s="31"/>
      <c r="E3" s="31"/>
      <c r="F3" s="31"/>
      <c r="G3" s="29"/>
    </row>
    <row r="4" spans="1:10" ht="13">
      <c r="A4" s="29"/>
      <c r="B4" s="30"/>
      <c r="C4" s="30" t="s">
        <v>92</v>
      </c>
      <c r="D4" s="31"/>
      <c r="E4" s="31"/>
      <c r="F4" s="31"/>
      <c r="G4" s="29"/>
    </row>
    <row r="5" spans="1:10" ht="13">
      <c r="A5" s="29"/>
      <c r="B5" s="30"/>
      <c r="C5" s="30" t="s">
        <v>207</v>
      </c>
      <c r="D5" s="31"/>
      <c r="E5" s="31"/>
      <c r="F5" s="31"/>
      <c r="G5" s="67"/>
      <c r="H5" s="162"/>
    </row>
    <row r="6" spans="1:10" ht="13.5" thickBot="1">
      <c r="A6" s="29"/>
      <c r="B6" s="30"/>
      <c r="C6" s="30"/>
      <c r="D6" s="31"/>
      <c r="E6" s="31"/>
      <c r="F6" s="31"/>
      <c r="G6" s="67"/>
      <c r="H6" s="68"/>
    </row>
    <row r="7" spans="1:10">
      <c r="A7" s="29"/>
      <c r="B7" s="32"/>
      <c r="C7" s="33"/>
      <c r="D7" s="34"/>
      <c r="E7" s="35"/>
      <c r="F7" s="36"/>
      <c r="G7" s="29"/>
    </row>
    <row r="8" spans="1:10" ht="13">
      <c r="A8" s="29"/>
      <c r="B8" s="38"/>
      <c r="C8" s="37"/>
      <c r="D8" s="39"/>
      <c r="E8" s="40"/>
      <c r="F8" s="36"/>
      <c r="G8" s="29"/>
    </row>
    <row r="9" spans="1:10" ht="13">
      <c r="A9" s="29"/>
      <c r="B9" s="38"/>
      <c r="C9" s="37"/>
      <c r="D9" s="181">
        <v>45107</v>
      </c>
      <c r="E9" s="182">
        <v>45473</v>
      </c>
      <c r="F9" s="36"/>
      <c r="G9" s="67"/>
    </row>
    <row r="10" spans="1:10" ht="13.5" thickBot="1">
      <c r="A10" s="29"/>
      <c r="B10" s="41"/>
      <c r="C10" s="42"/>
      <c r="D10" s="43"/>
      <c r="E10" s="44"/>
      <c r="F10" s="36"/>
      <c r="G10" s="216"/>
    </row>
    <row r="11" spans="1:10" ht="13">
      <c r="A11" s="29"/>
      <c r="B11" s="38"/>
      <c r="C11" s="37"/>
      <c r="D11" s="39"/>
      <c r="E11" s="40"/>
      <c r="F11" s="37"/>
      <c r="G11" s="29"/>
    </row>
    <row r="12" spans="1:10">
      <c r="A12" s="29"/>
      <c r="B12" s="38"/>
      <c r="C12" s="37"/>
      <c r="D12" s="45"/>
      <c r="E12" s="46"/>
      <c r="F12" s="37"/>
      <c r="G12" s="67"/>
      <c r="I12" s="68"/>
    </row>
    <row r="13" spans="1:10" ht="13">
      <c r="A13" s="29"/>
      <c r="B13" s="47" t="s">
        <v>93</v>
      </c>
      <c r="C13" s="48"/>
      <c r="D13" s="212">
        <v>58595038.820000008</v>
      </c>
      <c r="E13" s="213">
        <v>57899345.830000006</v>
      </c>
      <c r="F13" s="51"/>
      <c r="G13" s="29"/>
      <c r="H13" s="68"/>
      <c r="I13" s="68"/>
    </row>
    <row r="14" spans="1:10" ht="13">
      <c r="A14" s="29"/>
      <c r="B14" s="47"/>
      <c r="C14" s="48"/>
      <c r="D14" s="49"/>
      <c r="E14" s="50"/>
      <c r="F14" s="51"/>
      <c r="G14" s="29"/>
      <c r="I14" s="68"/>
      <c r="J14" s="68"/>
    </row>
    <row r="15" spans="1:10" ht="13">
      <c r="A15" s="29"/>
      <c r="B15" s="47"/>
      <c r="C15" s="48"/>
      <c r="D15" s="49"/>
      <c r="E15" s="50"/>
      <c r="F15" s="51"/>
      <c r="G15" s="215"/>
      <c r="H15" s="68"/>
      <c r="I15" s="68"/>
      <c r="J15" s="68"/>
    </row>
    <row r="16" spans="1:10" ht="13.5" thickBot="1">
      <c r="A16" s="29"/>
      <c r="B16" s="47"/>
      <c r="C16" s="48"/>
      <c r="D16" s="49"/>
      <c r="E16" s="50"/>
      <c r="F16" s="51"/>
      <c r="G16" s="29"/>
      <c r="H16" s="166"/>
      <c r="I16" s="68"/>
      <c r="J16" s="68"/>
    </row>
    <row r="17" spans="1:13" ht="13">
      <c r="A17" s="29"/>
      <c r="B17" s="52"/>
      <c r="C17" s="53"/>
      <c r="D17" s="54"/>
      <c r="E17" s="55"/>
      <c r="F17" s="67"/>
      <c r="G17" s="29"/>
      <c r="H17" s="166"/>
      <c r="I17" s="68"/>
      <c r="J17" s="68"/>
    </row>
    <row r="18" spans="1:13" ht="13">
      <c r="A18" s="29"/>
      <c r="B18" s="47" t="s">
        <v>94</v>
      </c>
      <c r="C18" s="48"/>
      <c r="D18" s="49">
        <f>SUM('Fundusz Gwarantowany:Generali OA'!D35)</f>
        <v>10648154.530000005</v>
      </c>
      <c r="E18" s="49">
        <f>SUM('Fundusz Gwarantowany:Generali OA'!E35)</f>
        <v>10614921.960000001</v>
      </c>
      <c r="F18" s="67"/>
      <c r="G18" s="66"/>
      <c r="H18" s="166"/>
      <c r="I18" s="68"/>
    </row>
    <row r="19" spans="1:13" ht="13">
      <c r="A19" s="29"/>
      <c r="B19" s="47"/>
      <c r="C19" s="48"/>
      <c r="D19" s="49"/>
      <c r="E19" s="50"/>
      <c r="F19" s="67"/>
      <c r="G19" s="218"/>
      <c r="H19" s="167"/>
      <c r="I19" s="68"/>
      <c r="J19" s="68"/>
    </row>
    <row r="20" spans="1:13" ht="13.5" thickBot="1">
      <c r="A20" s="29"/>
      <c r="B20" s="56"/>
      <c r="C20" s="57"/>
      <c r="D20" s="58"/>
      <c r="E20" s="59"/>
      <c r="F20" s="67"/>
      <c r="G20" s="217"/>
      <c r="H20" s="198"/>
      <c r="I20" s="127"/>
      <c r="J20" s="68"/>
      <c r="K20" s="68"/>
      <c r="L20" s="68"/>
      <c r="M20" s="175"/>
    </row>
    <row r="21" spans="1:13" ht="13">
      <c r="A21" s="29"/>
      <c r="B21" s="47"/>
      <c r="C21" s="48"/>
      <c r="D21" s="49"/>
      <c r="E21" s="50"/>
      <c r="F21" s="67"/>
      <c r="G21" s="217"/>
      <c r="H21" s="198"/>
      <c r="I21" s="127"/>
      <c r="J21" s="68"/>
      <c r="K21" s="68"/>
      <c r="L21" s="68"/>
      <c r="M21" s="175"/>
    </row>
    <row r="22" spans="1:13" ht="13">
      <c r="A22" s="29"/>
      <c r="B22" s="47"/>
      <c r="C22" s="48"/>
      <c r="D22" s="49"/>
      <c r="E22" s="50"/>
      <c r="F22" s="67"/>
      <c r="G22" s="217"/>
      <c r="H22" s="198"/>
      <c r="I22" s="127"/>
      <c r="J22" s="68"/>
      <c r="K22" s="68"/>
      <c r="L22" s="68"/>
      <c r="M22" s="175"/>
    </row>
    <row r="23" spans="1:13" ht="13">
      <c r="A23" s="29"/>
      <c r="B23" s="47" t="s">
        <v>95</v>
      </c>
      <c r="C23" s="48"/>
      <c r="D23" s="49">
        <f>D13-D18</f>
        <v>47946884.290000007</v>
      </c>
      <c r="E23" s="50">
        <f>E13-E18</f>
        <v>47284423.870000005</v>
      </c>
      <c r="F23" s="67"/>
      <c r="G23" s="217"/>
      <c r="H23" s="198"/>
      <c r="I23" s="127"/>
      <c r="J23" s="68"/>
      <c r="K23" s="68"/>
      <c r="L23" s="68"/>
      <c r="M23" s="175"/>
    </row>
    <row r="24" spans="1:13">
      <c r="A24" s="29"/>
      <c r="B24" s="38"/>
      <c r="C24" s="37"/>
      <c r="D24" s="45"/>
      <c r="E24" s="46"/>
      <c r="F24" s="29"/>
      <c r="G24" s="217"/>
      <c r="H24" s="198"/>
      <c r="I24" s="127"/>
      <c r="J24" s="68"/>
      <c r="K24" s="68"/>
      <c r="L24" s="68"/>
      <c r="M24" s="175"/>
    </row>
    <row r="25" spans="1:13">
      <c r="A25" s="29"/>
      <c r="B25" s="38"/>
      <c r="C25" s="37"/>
      <c r="D25" s="45"/>
      <c r="E25" s="46"/>
      <c r="F25" s="29"/>
      <c r="G25" s="217"/>
      <c r="H25" s="198"/>
      <c r="I25" s="127"/>
      <c r="J25" s="68"/>
      <c r="K25" s="68"/>
      <c r="L25" s="68"/>
      <c r="M25" s="68"/>
    </row>
    <row r="26" spans="1:13" ht="13" thickBot="1">
      <c r="A26" s="29"/>
      <c r="B26" s="41"/>
      <c r="C26" s="42"/>
      <c r="D26" s="60"/>
      <c r="E26" s="61"/>
      <c r="F26" s="29"/>
      <c r="G26" s="217"/>
      <c r="H26" s="198"/>
      <c r="I26" s="127"/>
    </row>
    <row r="27" spans="1:13">
      <c r="G27" s="175"/>
      <c r="H27" s="198"/>
      <c r="I27" s="68"/>
    </row>
    <row r="28" spans="1:13">
      <c r="D28" s="68"/>
      <c r="E28" s="63"/>
    </row>
    <row r="29" spans="1:13">
      <c r="D29" s="68"/>
      <c r="I29" s="68"/>
    </row>
    <row r="30" spans="1:13">
      <c r="D30" s="68"/>
      <c r="E30" s="68"/>
      <c r="G30" s="63"/>
      <c r="I30" s="68"/>
    </row>
    <row r="31" spans="1:13">
      <c r="D31" s="68"/>
      <c r="E31" s="68"/>
      <c r="G31" s="134"/>
    </row>
    <row r="32" spans="1:13">
      <c r="D32" s="68"/>
      <c r="E32" s="68"/>
    </row>
    <row r="33" spans="4:7">
      <c r="D33" s="68"/>
      <c r="E33" s="68"/>
      <c r="G33" s="68"/>
    </row>
    <row r="34" spans="4:7">
      <c r="D34" s="68"/>
      <c r="E34" s="68"/>
    </row>
    <row r="35" spans="4:7">
      <c r="D35" s="68"/>
      <c r="E35" s="68"/>
    </row>
    <row r="36" spans="4:7">
      <c r="D36" s="68"/>
    </row>
    <row r="37" spans="4:7">
      <c r="D37" s="68"/>
    </row>
    <row r="38" spans="4:7">
      <c r="D38" s="68"/>
      <c r="E38" s="68"/>
    </row>
    <row r="39" spans="4:7">
      <c r="D39" s="68"/>
      <c r="E39" s="68"/>
    </row>
    <row r="40" spans="4:7">
      <c r="D40" s="68"/>
      <c r="E40" s="68"/>
    </row>
    <row r="41" spans="4:7">
      <c r="D41" s="68"/>
      <c r="E41" s="68"/>
    </row>
    <row r="42" spans="4:7">
      <c r="E42" s="68"/>
    </row>
    <row r="43" spans="4:7">
      <c r="E43" s="68"/>
    </row>
    <row r="44" spans="4:7">
      <c r="E44" s="68"/>
    </row>
    <row r="45" spans="4:7">
      <c r="D45" s="68"/>
      <c r="E45" s="68"/>
    </row>
    <row r="46" spans="4:7">
      <c r="E46" s="68"/>
    </row>
    <row r="48" spans="4:7">
      <c r="E48" s="68"/>
    </row>
    <row r="49" spans="5:5">
      <c r="E49" s="68"/>
    </row>
  </sheetData>
  <phoneticPr fontId="10" type="noConversion"/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95</vt:i4>
      </vt:variant>
      <vt:variant>
        <vt:lpstr>Nazwane zakresy</vt:lpstr>
      </vt:variant>
      <vt:variant>
        <vt:i4>54</vt:i4>
      </vt:variant>
    </vt:vector>
  </HeadingPairs>
  <TitlesOfParts>
    <vt:vector size="149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Fundusz POSBis</vt:lpstr>
      <vt:lpstr>Fundusz Zachowawczy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Obligacji Plus</vt:lpstr>
      <vt:lpstr>Allianz Akcji Małych i ŚS</vt:lpstr>
      <vt:lpstr>Allianz Konserw.</vt:lpstr>
      <vt:lpstr>Allianz Polskich Obl.Skarb.</vt:lpstr>
      <vt:lpstr>Allianz Dyn.Multistrategia</vt:lpstr>
      <vt:lpstr>Allianz Def.Multistrategia</vt:lpstr>
      <vt:lpstr>Allianz Zbal.Multistrategia</vt:lpstr>
      <vt:lpstr>Franklin EDF</vt:lpstr>
      <vt:lpstr>Franklin GFS</vt:lpstr>
      <vt:lpstr>Franklin USO</vt:lpstr>
      <vt:lpstr>Investor Fun.Dyw. Wzr</vt:lpstr>
      <vt:lpstr>Investor TOP MISS</vt:lpstr>
      <vt:lpstr>Investor Zrównoważony</vt:lpstr>
      <vt:lpstr>Investor Quality</vt:lpstr>
      <vt:lpstr>Investor BRIC</vt:lpstr>
      <vt:lpstr>Investor Gold</vt:lpstr>
      <vt:lpstr>Investor Doch</vt:lpstr>
      <vt:lpstr>Investor Indie i Chiny</vt:lpstr>
      <vt:lpstr>JPM EMO</vt:lpstr>
      <vt:lpstr>JPM GH</vt:lpstr>
      <vt:lpstr>Esaliens Akcji</vt:lpstr>
      <vt:lpstr>Esaliens Obligacji</vt:lpstr>
      <vt:lpstr>Esaliens Kons</vt:lpstr>
      <vt:lpstr>Esaliens Med.i NT</vt:lpstr>
      <vt:lpstr>Millenium Master I</vt:lpstr>
      <vt:lpstr>Millenium Master V</vt:lpstr>
      <vt:lpstr>Millenium Master VI</vt:lpstr>
      <vt:lpstr>Millenium Master VII</vt:lpstr>
      <vt:lpstr>GS Akcji</vt:lpstr>
      <vt:lpstr>GS Obligacji</vt:lpstr>
      <vt:lpstr>GS OI</vt:lpstr>
      <vt:lpstr>GS Eur.SD</vt:lpstr>
      <vt:lpstr>GS Glob. Długu Korp.</vt:lpstr>
      <vt:lpstr>GS Glob.SD</vt:lpstr>
      <vt:lpstr>GS J</vt:lpstr>
      <vt:lpstr>GS ORW</vt:lpstr>
      <vt:lpstr>Pekao ARW</vt:lpstr>
      <vt:lpstr>Pekao OS</vt:lpstr>
      <vt:lpstr>Pekao Spokojna Inw</vt:lpstr>
      <vt:lpstr>Pekao Surowców i Energii</vt:lpstr>
      <vt:lpstr>Pekao OP</vt:lpstr>
      <vt:lpstr>Pekao Kons.</vt:lpstr>
      <vt:lpstr>Pekao Kons.+</vt:lpstr>
      <vt:lpstr>Pekao DA2</vt:lpstr>
      <vt:lpstr>Pekao SG</vt:lpstr>
      <vt:lpstr>PKO Obligacji Dług.</vt:lpstr>
      <vt:lpstr>PZU AK</vt:lpstr>
      <vt:lpstr>PZU AMiŚS</vt:lpstr>
      <vt:lpstr>PZU M</vt:lpstr>
      <vt:lpstr>Schroder ISF EE</vt:lpstr>
      <vt:lpstr>Schroder ISF FME</vt:lpstr>
      <vt:lpstr>Schroder ISF GDG</vt:lpstr>
      <vt:lpstr>Schroder ISF GCHI</vt:lpstr>
      <vt:lpstr>Templeton GB</vt:lpstr>
      <vt:lpstr>Templeton GTR</vt:lpstr>
      <vt:lpstr>Generali AM</vt:lpstr>
      <vt:lpstr>Generali AMIŚS</vt:lpstr>
      <vt:lpstr>Generali ARW</vt:lpstr>
      <vt:lpstr>Generali KA</vt:lpstr>
      <vt:lpstr>Generali KO</vt:lpstr>
      <vt:lpstr>Generali D</vt:lpstr>
      <vt:lpstr>Generali KZ</vt:lpstr>
      <vt:lpstr>Generali OA</vt:lpstr>
      <vt:lpstr>dodatkowedane</vt:lpstr>
      <vt:lpstr>'Aktywny - Surowce i Nowe Gosp.'!Obszar_wydruku</vt:lpstr>
      <vt:lpstr>'Allianz Def.Multistrategia'!Obszar_wydruku</vt:lpstr>
      <vt:lpstr>'Allianz Dyn.Multistrategia'!Obszar_wydruku</vt:lpstr>
      <vt:lpstr>'Allianz Konserw.'!Obszar_wydruku</vt:lpstr>
      <vt:lpstr>'Allianz Obligacji Plus'!Obszar_wydruku</vt:lpstr>
      <vt:lpstr>'Allianz Polskich Obl.Skarb.'!Obszar_wydruku</vt:lpstr>
      <vt:lpstr>'Allianz Zbal.Multistrategia'!Obszar_wydruku</vt:lpstr>
      <vt:lpstr>'Franklin EDF'!Obszar_wydruku</vt:lpstr>
      <vt:lpstr>'Franklin GFS'!Obszar_wydruku</vt:lpstr>
      <vt:lpstr>'Franklin USO'!Obszar_wydruku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POSBis'!Obszar_wydruku</vt:lpstr>
      <vt:lpstr>'Fundusz Selektywny'!Obszar_wydruku</vt:lpstr>
      <vt:lpstr>'Fundusz Zachowawczy'!Obszar_wydruku</vt:lpstr>
      <vt:lpstr>'Fundusz Zrównoważony'!Obszar_wydruku</vt:lpstr>
      <vt:lpstr>'Generali KO'!Obszar_wydruku</vt:lpstr>
      <vt:lpstr>'GS Eur.SD'!Obszar_wydruku</vt:lpstr>
      <vt:lpstr>'GS Glob. Długu Korp.'!Obszar_wydruku</vt:lpstr>
      <vt:lpstr>'GS Glob.SD'!Obszar_wydruku</vt:lpstr>
      <vt:lpstr>'Investor Fun.Dyw. Wzr'!Obszar_wydruku</vt:lpstr>
      <vt:lpstr>'Investor Quality'!Obszar_wydruku</vt:lpstr>
      <vt:lpstr>'Pekao DA2'!Obszar_wydruku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M'!Obszar_wydruku</vt:lpstr>
      <vt:lpstr>'Schroder ISF FME'!Obszar_wydruku</vt:lpstr>
      <vt:lpstr>'Schroder ISF GCHI'!Obszar_wydruku</vt:lpstr>
      <vt:lpstr>'Schroder ISF GDG'!Obszar_wydruku</vt:lpstr>
      <vt:lpstr>'Templeton GTR'!Obszar_wydruku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Gardian-Szymanska, Aneta (TUZ Allianz Polska SA)</cp:lastModifiedBy>
  <cp:lastPrinted>2015-02-02T16:54:01Z</cp:lastPrinted>
  <dcterms:created xsi:type="dcterms:W3CDTF">2012-07-31T14:09:53Z</dcterms:created>
  <dcterms:modified xsi:type="dcterms:W3CDTF">2024-08-12T21:10:13Z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f2588e-f000-43f9-af86-11fa810e993f_Enabled">
    <vt:lpwstr>true</vt:lpwstr>
  </property>
  <property fmtid="{D5CDD505-2E9C-101B-9397-08002B2CF9AE}" pid="3" name="MSIP_Label_1cf2588e-f000-43f9-af86-11fa810e993f_SetDate">
    <vt:lpwstr>2023-07-28T14:06:18Z</vt:lpwstr>
  </property>
  <property fmtid="{D5CDD505-2E9C-101B-9397-08002B2CF9AE}" pid="4" name="MSIP_Label_1cf2588e-f000-43f9-af86-11fa810e993f_Method">
    <vt:lpwstr>Privileged</vt:lpwstr>
  </property>
  <property fmtid="{D5CDD505-2E9C-101B-9397-08002B2CF9AE}" pid="5" name="MSIP_Label_1cf2588e-f000-43f9-af86-11fa810e993f_Name">
    <vt:lpwstr>1cf2588e-f000-43f9-af86-11fa810e993f</vt:lpwstr>
  </property>
  <property fmtid="{D5CDD505-2E9C-101B-9397-08002B2CF9AE}" pid="6" name="MSIP_Label_1cf2588e-f000-43f9-af86-11fa810e993f_SiteId">
    <vt:lpwstr>6e06e42d-6925-47c6-b9e7-9581c7ca302a</vt:lpwstr>
  </property>
  <property fmtid="{D5CDD505-2E9C-101B-9397-08002B2CF9AE}" pid="7" name="MSIP_Label_1cf2588e-f000-43f9-af86-11fa810e993f_ActionId">
    <vt:lpwstr>39ff0d11-1374-4474-a733-be6a0d60e70a</vt:lpwstr>
  </property>
  <property fmtid="{D5CDD505-2E9C-101B-9397-08002B2CF9AE}" pid="8" name="MSIP_Label_1cf2588e-f000-43f9-af86-11fa810e993f_ContentBits">
    <vt:lpwstr>1</vt:lpwstr>
  </property>
</Properties>
</file>